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plusData\Export\"/>
    </mc:Choice>
  </mc:AlternateContent>
  <bookViews>
    <workbookView xWindow="0" yWindow="0" windowWidth="0" windowHeight="0"/>
  </bookViews>
  <sheets>
    <sheet name="Rekapitulace stavby" sheetId="1" r:id="rId1"/>
    <sheet name="A - Bourací práce" sheetId="2" r:id="rId2"/>
    <sheet name="B - Stavební část" sheetId="3" r:id="rId3"/>
    <sheet name="C - Profese - vytápění" sheetId="4" r:id="rId4"/>
    <sheet name="D - Profese - Vzduchotech..." sheetId="5" r:id="rId5"/>
    <sheet name="E - Elektroinstalace - si..." sheetId="6" r:id="rId6"/>
    <sheet name="F - Elektroinstalace - sl..." sheetId="7" r:id="rId7"/>
    <sheet name="G - Profese - zdravotechnika" sheetId="8" r:id="rId8"/>
    <sheet name="H - Přípojka spalškové ka..." sheetId="9" r:id="rId9"/>
    <sheet name="Pokyny pro vyplnění" sheetId="10" r:id="rId10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'A - Bourací práce'!$C$85:$K$175</definedName>
    <definedName name="_xlnm.Print_Area" localSheetId="1">'A - Bourací práce'!$C$4:$J$39,'A - Bourací práce'!$C$45:$J$67,'A - Bourací práce'!$C$73:$J$175</definedName>
    <definedName name="_xlnm.Print_Titles" localSheetId="1">'A - Bourací práce'!$85:$85</definedName>
    <definedName name="_xlnm._FilterDatabase" localSheetId="2" hidden="1">'B - Stavební část'!$C$106:$K$701</definedName>
    <definedName name="_xlnm.Print_Area" localSheetId="2">'B - Stavební část'!$C$4:$J$39,'B - Stavební část'!$C$45:$J$88,'B - Stavební část'!$C$94:$J$701</definedName>
    <definedName name="_xlnm.Print_Titles" localSheetId="2">'B - Stavební část'!$106:$106</definedName>
    <definedName name="_xlnm._FilterDatabase" localSheetId="3" hidden="1">'C - Profese - vytápění'!$C$82:$K$130</definedName>
    <definedName name="_xlnm.Print_Area" localSheetId="3">'C - Profese - vytápění'!$C$4:$J$39,'C - Profese - vytápění'!$C$45:$J$64,'C - Profese - vytápění'!$C$70:$J$130</definedName>
    <definedName name="_xlnm.Print_Titles" localSheetId="3">'C - Profese - vytápění'!$82:$82</definedName>
    <definedName name="_xlnm._FilterDatabase" localSheetId="4" hidden="1">'D - Profese - Vzduchotech...'!$C$81:$K$118</definedName>
    <definedName name="_xlnm.Print_Area" localSheetId="4">'D - Profese - Vzduchotech...'!$C$4:$J$39,'D - Profese - Vzduchotech...'!$C$45:$J$63,'D - Profese - Vzduchotech...'!$C$69:$J$118</definedName>
    <definedName name="_xlnm.Print_Titles" localSheetId="4">'D - Profese - Vzduchotech...'!$81:$81</definedName>
    <definedName name="_xlnm._FilterDatabase" localSheetId="5" hidden="1">'E - Elektroinstalace - si...'!$C$83:$K$266</definedName>
    <definedName name="_xlnm.Print_Area" localSheetId="5">'E - Elektroinstalace - si...'!$C$4:$J$39,'E - Elektroinstalace - si...'!$C$45:$J$65,'E - Elektroinstalace - si...'!$C$71:$J$266</definedName>
    <definedName name="_xlnm.Print_Titles" localSheetId="5">'E - Elektroinstalace - si...'!$83:$83</definedName>
    <definedName name="_xlnm._FilterDatabase" localSheetId="6" hidden="1">'F - Elektroinstalace - sl...'!$C$84:$K$171</definedName>
    <definedName name="_xlnm.Print_Area" localSheetId="6">'F - Elektroinstalace - sl...'!$C$4:$J$39,'F - Elektroinstalace - sl...'!$C$45:$J$66,'F - Elektroinstalace - sl...'!$C$72:$J$171</definedName>
    <definedName name="_xlnm.Print_Titles" localSheetId="6">'F - Elektroinstalace - sl...'!$84:$84</definedName>
    <definedName name="_xlnm._FilterDatabase" localSheetId="7" hidden="1">'G - Profese - zdravotechnika'!$C$86:$K$153</definedName>
    <definedName name="_xlnm.Print_Area" localSheetId="7">'G - Profese - zdravotechnika'!$C$4:$J$39,'G - Profese - zdravotechnika'!$C$45:$J$68,'G - Profese - zdravotechnika'!$C$74:$J$153</definedName>
    <definedName name="_xlnm.Print_Titles" localSheetId="7">'G - Profese - zdravotechnika'!$86:$86</definedName>
    <definedName name="_xlnm._FilterDatabase" localSheetId="8" hidden="1">'H - Přípojka spalškové ka...'!$C$82:$K$115</definedName>
    <definedName name="_xlnm.Print_Area" localSheetId="8">'H - Přípojka spalškové ka...'!$C$4:$J$39,'H - Přípojka spalškové ka...'!$C$45:$J$64,'H - Přípojka spalškové ka...'!$C$70:$J$115</definedName>
    <definedName name="_xlnm.Print_Titles" localSheetId="8">'H - Přípojka spalškové ka...'!$82:$82</definedName>
    <definedName name="_xlnm.Print_Area" localSheetId="9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9" l="1" r="J37"/>
  <c r="J36"/>
  <c i="1" r="AY62"/>
  <c i="9" r="J35"/>
  <c i="1" r="AX62"/>
  <c i="9" r="BI114"/>
  <c r="BH114"/>
  <c r="BG114"/>
  <c r="BF114"/>
  <c r="T114"/>
  <c r="T113"/>
  <c r="R114"/>
  <c r="R113"/>
  <c r="P114"/>
  <c r="P113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BI86"/>
  <c r="BH86"/>
  <c r="BG86"/>
  <c r="BF86"/>
  <c r="T86"/>
  <c r="R86"/>
  <c r="P86"/>
  <c r="J79"/>
  <c r="F79"/>
  <c r="F77"/>
  <c r="E75"/>
  <c r="J54"/>
  <c r="F54"/>
  <c r="F52"/>
  <c r="E50"/>
  <c r="J24"/>
  <c r="E24"/>
  <c r="J55"/>
  <c r="J23"/>
  <c r="J18"/>
  <c r="E18"/>
  <c r="F55"/>
  <c r="J17"/>
  <c r="J12"/>
  <c r="J77"/>
  <c r="E7"/>
  <c r="E73"/>
  <c i="8" r="J37"/>
  <c r="J36"/>
  <c i="1" r="AY61"/>
  <c i="8" r="J35"/>
  <c i="1" r="AX61"/>
  <c i="8"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7"/>
  <c r="BH107"/>
  <c r="BG107"/>
  <c r="BF107"/>
  <c r="T107"/>
  <c r="T106"/>
  <c r="R107"/>
  <c r="R106"/>
  <c r="P107"/>
  <c r="P106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3"/>
  <c r="F83"/>
  <c r="F81"/>
  <c r="E79"/>
  <c r="J54"/>
  <c r="F54"/>
  <c r="F52"/>
  <c r="E50"/>
  <c r="J24"/>
  <c r="E24"/>
  <c r="J84"/>
  <c r="J23"/>
  <c r="J18"/>
  <c r="E18"/>
  <c r="F55"/>
  <c r="J17"/>
  <c r="J12"/>
  <c r="J81"/>
  <c r="E7"/>
  <c r="E48"/>
  <c i="7" r="J37"/>
  <c r="J36"/>
  <c i="1" r="AY60"/>
  <c i="7" r="J35"/>
  <c i="1" r="AX60"/>
  <c i="7" r="BI170"/>
  <c r="BH170"/>
  <c r="BG170"/>
  <c r="BF170"/>
  <c r="T170"/>
  <c r="T169"/>
  <c r="T168"/>
  <c r="R170"/>
  <c r="R169"/>
  <c r="R168"/>
  <c r="P170"/>
  <c r="P169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52"/>
  <c r="E7"/>
  <c r="E75"/>
  <c i="6" r="J37"/>
  <c r="J36"/>
  <c i="1" r="AY59"/>
  <c i="6" r="J35"/>
  <c i="1" r="AX59"/>
  <c i="6" r="BI265"/>
  <c r="BH265"/>
  <c r="BG265"/>
  <c r="BF265"/>
  <c r="T265"/>
  <c r="T264"/>
  <c r="T263"/>
  <c r="R265"/>
  <c r="R264"/>
  <c r="R263"/>
  <c r="P265"/>
  <c r="P264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78"/>
  <c r="E7"/>
  <c r="E48"/>
  <c i="5" r="J37"/>
  <c r="J36"/>
  <c i="1" r="AY58"/>
  <c i="5" r="J35"/>
  <c i="1" r="AX58"/>
  <c i="5"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8"/>
  <c r="F78"/>
  <c r="F76"/>
  <c r="E74"/>
  <c r="J54"/>
  <c r="F54"/>
  <c r="F52"/>
  <c r="E50"/>
  <c r="J24"/>
  <c r="E24"/>
  <c r="J79"/>
  <c r="J23"/>
  <c r="J18"/>
  <c r="E18"/>
  <c r="F55"/>
  <c r="J17"/>
  <c r="J12"/>
  <c r="J52"/>
  <c r="E7"/>
  <c r="E72"/>
  <c i="4" r="J90"/>
  <c r="J37"/>
  <c r="J36"/>
  <c i="1" r="AY57"/>
  <c i="4" r="J35"/>
  <c i="1" r="AX57"/>
  <c i="4"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J61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J79"/>
  <c r="F79"/>
  <c r="F77"/>
  <c r="E75"/>
  <c r="J54"/>
  <c r="F54"/>
  <c r="F52"/>
  <c r="E50"/>
  <c r="J24"/>
  <c r="E24"/>
  <c r="J80"/>
  <c r="J23"/>
  <c r="J18"/>
  <c r="E18"/>
  <c r="F55"/>
  <c r="J17"/>
  <c r="J12"/>
  <c r="J52"/>
  <c r="E7"/>
  <c r="E48"/>
  <c i="3" r="J37"/>
  <c r="J36"/>
  <c i="1" r="AY56"/>
  <c i="3" r="J35"/>
  <c i="1" r="AX56"/>
  <c i="3" r="BI700"/>
  <c r="BH700"/>
  <c r="BG700"/>
  <c r="BF700"/>
  <c r="T700"/>
  <c r="T699"/>
  <c r="R700"/>
  <c r="R699"/>
  <c r="P700"/>
  <c r="P699"/>
  <c r="BI697"/>
  <c r="BH697"/>
  <c r="BG697"/>
  <c r="BF697"/>
  <c r="T697"/>
  <c r="T696"/>
  <c r="T695"/>
  <c r="R697"/>
  <c r="R696"/>
  <c r="R695"/>
  <c r="P697"/>
  <c r="P696"/>
  <c r="P695"/>
  <c r="BI688"/>
  <c r="BH688"/>
  <c r="BG688"/>
  <c r="BF688"/>
  <c r="T688"/>
  <c r="R688"/>
  <c r="P688"/>
  <c r="BI684"/>
  <c r="BH684"/>
  <c r="BG684"/>
  <c r="BF684"/>
  <c r="T684"/>
  <c r="R684"/>
  <c r="P684"/>
  <c r="BI681"/>
  <c r="BH681"/>
  <c r="BG681"/>
  <c r="BF681"/>
  <c r="T681"/>
  <c r="R681"/>
  <c r="P681"/>
  <c r="BI674"/>
  <c r="BH674"/>
  <c r="BG674"/>
  <c r="BF674"/>
  <c r="T674"/>
  <c r="R674"/>
  <c r="P674"/>
  <c r="BI671"/>
  <c r="BH671"/>
  <c r="BG671"/>
  <c r="BF671"/>
  <c r="T671"/>
  <c r="R671"/>
  <c r="P671"/>
  <c r="BI669"/>
  <c r="BH669"/>
  <c r="BG669"/>
  <c r="BF669"/>
  <c r="T669"/>
  <c r="R669"/>
  <c r="P669"/>
  <c r="BI666"/>
  <c r="BH666"/>
  <c r="BG666"/>
  <c r="BF666"/>
  <c r="T666"/>
  <c r="R666"/>
  <c r="P666"/>
  <c r="BI663"/>
  <c r="BH663"/>
  <c r="BG663"/>
  <c r="BF663"/>
  <c r="T663"/>
  <c r="R663"/>
  <c r="P663"/>
  <c r="BI662"/>
  <c r="BH662"/>
  <c r="BG662"/>
  <c r="BF662"/>
  <c r="T662"/>
  <c r="R662"/>
  <c r="P662"/>
  <c r="BI652"/>
  <c r="BH652"/>
  <c r="BG652"/>
  <c r="BF652"/>
  <c r="T652"/>
  <c r="R652"/>
  <c r="P652"/>
  <c r="BI651"/>
  <c r="BH651"/>
  <c r="BG651"/>
  <c r="BF651"/>
  <c r="T651"/>
  <c r="R651"/>
  <c r="P651"/>
  <c r="BI649"/>
  <c r="BH649"/>
  <c r="BG649"/>
  <c r="BF649"/>
  <c r="T649"/>
  <c r="R649"/>
  <c r="P649"/>
  <c r="BI647"/>
  <c r="BH647"/>
  <c r="BG647"/>
  <c r="BF647"/>
  <c r="T647"/>
  <c r="R647"/>
  <c r="P647"/>
  <c r="BI636"/>
  <c r="BH636"/>
  <c r="BG636"/>
  <c r="BF636"/>
  <c r="T636"/>
  <c r="R636"/>
  <c r="P636"/>
  <c r="BI634"/>
  <c r="BH634"/>
  <c r="BG634"/>
  <c r="BF634"/>
  <c r="T634"/>
  <c r="R634"/>
  <c r="P634"/>
  <c r="BI631"/>
  <c r="BH631"/>
  <c r="BG631"/>
  <c r="BF631"/>
  <c r="T631"/>
  <c r="R631"/>
  <c r="P631"/>
  <c r="BI628"/>
  <c r="BH628"/>
  <c r="BG628"/>
  <c r="BF628"/>
  <c r="T628"/>
  <c r="R628"/>
  <c r="P628"/>
  <c r="BI627"/>
  <c r="BH627"/>
  <c r="BG627"/>
  <c r="BF627"/>
  <c r="T627"/>
  <c r="R627"/>
  <c r="P627"/>
  <c r="BI625"/>
  <c r="BH625"/>
  <c r="BG625"/>
  <c r="BF625"/>
  <c r="T625"/>
  <c r="R625"/>
  <c r="P625"/>
  <c r="BI624"/>
  <c r="BH624"/>
  <c r="BG624"/>
  <c r="BF624"/>
  <c r="T624"/>
  <c r="R624"/>
  <c r="P624"/>
  <c r="BI622"/>
  <c r="BH622"/>
  <c r="BG622"/>
  <c r="BF622"/>
  <c r="T622"/>
  <c r="R622"/>
  <c r="P622"/>
  <c r="BI620"/>
  <c r="BH620"/>
  <c r="BG620"/>
  <c r="BF620"/>
  <c r="T620"/>
  <c r="R620"/>
  <c r="P620"/>
  <c r="BI618"/>
  <c r="BH618"/>
  <c r="BG618"/>
  <c r="BF618"/>
  <c r="T618"/>
  <c r="R618"/>
  <c r="P618"/>
  <c r="BI616"/>
  <c r="BH616"/>
  <c r="BG616"/>
  <c r="BF616"/>
  <c r="T616"/>
  <c r="R616"/>
  <c r="P616"/>
  <c r="BI613"/>
  <c r="BH613"/>
  <c r="BG613"/>
  <c r="BF613"/>
  <c r="T613"/>
  <c r="R613"/>
  <c r="P613"/>
  <c r="BI611"/>
  <c r="BH611"/>
  <c r="BG611"/>
  <c r="BF611"/>
  <c r="T611"/>
  <c r="R611"/>
  <c r="P611"/>
  <c r="BI603"/>
  <c r="BH603"/>
  <c r="BG603"/>
  <c r="BF603"/>
  <c r="T603"/>
  <c r="R603"/>
  <c r="P603"/>
  <c r="BI602"/>
  <c r="BH602"/>
  <c r="BG602"/>
  <c r="BF602"/>
  <c r="T602"/>
  <c r="R602"/>
  <c r="P602"/>
  <c r="BI599"/>
  <c r="BH599"/>
  <c r="BG599"/>
  <c r="BF599"/>
  <c r="T599"/>
  <c r="R599"/>
  <c r="P599"/>
  <c r="BI598"/>
  <c r="BH598"/>
  <c r="BG598"/>
  <c r="BF598"/>
  <c r="T598"/>
  <c r="R598"/>
  <c r="P598"/>
  <c r="BI597"/>
  <c r="BH597"/>
  <c r="BG597"/>
  <c r="BF597"/>
  <c r="T597"/>
  <c r="R597"/>
  <c r="P597"/>
  <c r="BI596"/>
  <c r="BH596"/>
  <c r="BG596"/>
  <c r="BF596"/>
  <c r="T596"/>
  <c r="R596"/>
  <c r="P596"/>
  <c r="BI595"/>
  <c r="BH595"/>
  <c r="BG595"/>
  <c r="BF595"/>
  <c r="T595"/>
  <c r="R595"/>
  <c r="P595"/>
  <c r="BI594"/>
  <c r="BH594"/>
  <c r="BG594"/>
  <c r="BF594"/>
  <c r="T594"/>
  <c r="R594"/>
  <c r="P594"/>
  <c r="BI593"/>
  <c r="BH593"/>
  <c r="BG593"/>
  <c r="BF593"/>
  <c r="T593"/>
  <c r="R593"/>
  <c r="P593"/>
  <c r="BI592"/>
  <c r="BH592"/>
  <c r="BG592"/>
  <c r="BF592"/>
  <c r="T592"/>
  <c r="R592"/>
  <c r="P592"/>
  <c r="BI590"/>
  <c r="BH590"/>
  <c r="BG590"/>
  <c r="BF590"/>
  <c r="T590"/>
  <c r="R590"/>
  <c r="P590"/>
  <c r="BI587"/>
  <c r="BH587"/>
  <c r="BG587"/>
  <c r="BF587"/>
  <c r="T587"/>
  <c r="R587"/>
  <c r="P587"/>
  <c r="BI584"/>
  <c r="BH584"/>
  <c r="BG584"/>
  <c r="BF584"/>
  <c r="T584"/>
  <c r="R584"/>
  <c r="P584"/>
  <c r="BI580"/>
  <c r="BH580"/>
  <c r="BG580"/>
  <c r="BF580"/>
  <c r="T580"/>
  <c r="R580"/>
  <c r="P580"/>
  <c r="BI579"/>
  <c r="BH579"/>
  <c r="BG579"/>
  <c r="BF579"/>
  <c r="T579"/>
  <c r="R579"/>
  <c r="P579"/>
  <c r="BI569"/>
  <c r="BH569"/>
  <c r="BG569"/>
  <c r="BF569"/>
  <c r="T569"/>
  <c r="R569"/>
  <c r="P569"/>
  <c r="BI567"/>
  <c r="BH567"/>
  <c r="BG567"/>
  <c r="BF567"/>
  <c r="T567"/>
  <c r="R567"/>
  <c r="P567"/>
  <c r="BI563"/>
  <c r="BH563"/>
  <c r="BG563"/>
  <c r="BF563"/>
  <c r="T563"/>
  <c r="R563"/>
  <c r="P563"/>
  <c r="BI561"/>
  <c r="BH561"/>
  <c r="BG561"/>
  <c r="BF561"/>
  <c r="T561"/>
  <c r="R561"/>
  <c r="P561"/>
  <c r="BI558"/>
  <c r="BH558"/>
  <c r="BG558"/>
  <c r="BF558"/>
  <c r="T558"/>
  <c r="R558"/>
  <c r="P558"/>
  <c r="BI555"/>
  <c r="BH555"/>
  <c r="BG555"/>
  <c r="BF555"/>
  <c r="T555"/>
  <c r="R555"/>
  <c r="P555"/>
  <c r="BI553"/>
  <c r="BH553"/>
  <c r="BG553"/>
  <c r="BF553"/>
  <c r="T553"/>
  <c r="R553"/>
  <c r="P553"/>
  <c r="BI550"/>
  <c r="BH550"/>
  <c r="BG550"/>
  <c r="BF550"/>
  <c r="T550"/>
  <c r="R550"/>
  <c r="P550"/>
  <c r="BI548"/>
  <c r="BH548"/>
  <c r="BG548"/>
  <c r="BF548"/>
  <c r="T548"/>
  <c r="R548"/>
  <c r="P548"/>
  <c r="BI545"/>
  <c r="BH545"/>
  <c r="BG545"/>
  <c r="BF545"/>
  <c r="T545"/>
  <c r="R545"/>
  <c r="P545"/>
  <c r="BI541"/>
  <c r="BH541"/>
  <c r="BG541"/>
  <c r="BF541"/>
  <c r="T541"/>
  <c r="R541"/>
  <c r="P541"/>
  <c r="BI540"/>
  <c r="BH540"/>
  <c r="BG540"/>
  <c r="BF540"/>
  <c r="T540"/>
  <c r="R540"/>
  <c r="P540"/>
  <c r="BI536"/>
  <c r="BH536"/>
  <c r="BG536"/>
  <c r="BF536"/>
  <c r="T536"/>
  <c r="R536"/>
  <c r="P536"/>
  <c r="BI529"/>
  <c r="BH529"/>
  <c r="BG529"/>
  <c r="BF529"/>
  <c r="T529"/>
  <c r="R529"/>
  <c r="P529"/>
  <c r="BI526"/>
  <c r="BH526"/>
  <c r="BG526"/>
  <c r="BF526"/>
  <c r="T526"/>
  <c r="R526"/>
  <c r="P526"/>
  <c r="BI524"/>
  <c r="BH524"/>
  <c r="BG524"/>
  <c r="BF524"/>
  <c r="T524"/>
  <c r="R524"/>
  <c r="P524"/>
  <c r="BI520"/>
  <c r="BH520"/>
  <c r="BG520"/>
  <c r="BF520"/>
  <c r="T520"/>
  <c r="R520"/>
  <c r="P520"/>
  <c r="BI517"/>
  <c r="BH517"/>
  <c r="BG517"/>
  <c r="BF517"/>
  <c r="T517"/>
  <c r="R517"/>
  <c r="P517"/>
  <c r="BI514"/>
  <c r="BH514"/>
  <c r="BG514"/>
  <c r="BF514"/>
  <c r="T514"/>
  <c r="R514"/>
  <c r="P514"/>
  <c r="BI511"/>
  <c r="BH511"/>
  <c r="BG511"/>
  <c r="BF511"/>
  <c r="T511"/>
  <c r="R511"/>
  <c r="P511"/>
  <c r="BI510"/>
  <c r="BH510"/>
  <c r="BG510"/>
  <c r="BF510"/>
  <c r="T510"/>
  <c r="R510"/>
  <c r="P510"/>
  <c r="BI508"/>
  <c r="BH508"/>
  <c r="BG508"/>
  <c r="BF508"/>
  <c r="T508"/>
  <c r="R508"/>
  <c r="P508"/>
  <c r="BI507"/>
  <c r="BH507"/>
  <c r="BG507"/>
  <c r="BF507"/>
  <c r="T507"/>
  <c r="R507"/>
  <c r="P507"/>
  <c r="BI505"/>
  <c r="BH505"/>
  <c r="BG505"/>
  <c r="BF505"/>
  <c r="T505"/>
  <c r="R505"/>
  <c r="P505"/>
  <c r="BI502"/>
  <c r="BH502"/>
  <c r="BG502"/>
  <c r="BF502"/>
  <c r="T502"/>
  <c r="R502"/>
  <c r="P502"/>
  <c r="BI500"/>
  <c r="BH500"/>
  <c r="BG500"/>
  <c r="BF500"/>
  <c r="T500"/>
  <c r="R500"/>
  <c r="P500"/>
  <c r="BI497"/>
  <c r="BH497"/>
  <c r="BG497"/>
  <c r="BF497"/>
  <c r="T497"/>
  <c r="R497"/>
  <c r="P497"/>
  <c r="BI495"/>
  <c r="BH495"/>
  <c r="BG495"/>
  <c r="BF495"/>
  <c r="T495"/>
  <c r="R495"/>
  <c r="P495"/>
  <c r="BI491"/>
  <c r="BH491"/>
  <c r="BG491"/>
  <c r="BF491"/>
  <c r="T491"/>
  <c r="R491"/>
  <c r="P491"/>
  <c r="BI489"/>
  <c r="BH489"/>
  <c r="BG489"/>
  <c r="BF489"/>
  <c r="T489"/>
  <c r="R489"/>
  <c r="P489"/>
  <c r="BI486"/>
  <c r="BH486"/>
  <c r="BG486"/>
  <c r="BF486"/>
  <c r="T486"/>
  <c r="R486"/>
  <c r="P486"/>
  <c r="BI485"/>
  <c r="BH485"/>
  <c r="BG485"/>
  <c r="BF485"/>
  <c r="T485"/>
  <c r="R485"/>
  <c r="P485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0"/>
  <c r="BH460"/>
  <c r="BG460"/>
  <c r="BF460"/>
  <c r="T460"/>
  <c r="R460"/>
  <c r="P460"/>
  <c r="BI456"/>
  <c r="BH456"/>
  <c r="BG456"/>
  <c r="BF456"/>
  <c r="T456"/>
  <c r="T455"/>
  <c r="R456"/>
  <c r="R455"/>
  <c r="P456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2"/>
  <c r="BH442"/>
  <c r="BG442"/>
  <c r="BF442"/>
  <c r="T442"/>
  <c r="R442"/>
  <c r="P442"/>
  <c r="BI439"/>
  <c r="BH439"/>
  <c r="BG439"/>
  <c r="BF439"/>
  <c r="T439"/>
  <c r="R439"/>
  <c r="P439"/>
  <c r="BI437"/>
  <c r="BH437"/>
  <c r="BG437"/>
  <c r="BF437"/>
  <c r="T437"/>
  <c r="R437"/>
  <c r="P437"/>
  <c r="BI436"/>
  <c r="BH436"/>
  <c r="BG436"/>
  <c r="BF436"/>
  <c r="T436"/>
  <c r="R436"/>
  <c r="P436"/>
  <c r="BI433"/>
  <c r="BH433"/>
  <c r="BG433"/>
  <c r="BF433"/>
  <c r="T433"/>
  <c r="R433"/>
  <c r="P433"/>
  <c r="BI429"/>
  <c r="BH429"/>
  <c r="BG429"/>
  <c r="BF429"/>
  <c r="T429"/>
  <c r="R429"/>
  <c r="P429"/>
  <c r="BI426"/>
  <c r="BH426"/>
  <c r="BG426"/>
  <c r="BF426"/>
  <c r="T426"/>
  <c r="R426"/>
  <c r="P426"/>
  <c r="BI422"/>
  <c r="BH422"/>
  <c r="BG422"/>
  <c r="BF422"/>
  <c r="T422"/>
  <c r="R422"/>
  <c r="P422"/>
  <c r="BI419"/>
  <c r="BH419"/>
  <c r="BG419"/>
  <c r="BF419"/>
  <c r="T419"/>
  <c r="R419"/>
  <c r="P419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7"/>
  <c r="BH407"/>
  <c r="BG407"/>
  <c r="BF407"/>
  <c r="T407"/>
  <c r="R407"/>
  <c r="P407"/>
  <c r="BI401"/>
  <c r="BH401"/>
  <c r="BG401"/>
  <c r="BF401"/>
  <c r="T401"/>
  <c r="R401"/>
  <c r="P401"/>
  <c r="BI398"/>
  <c r="BH398"/>
  <c r="BG398"/>
  <c r="BF398"/>
  <c r="T398"/>
  <c r="R398"/>
  <c r="P398"/>
  <c r="BI394"/>
  <c r="BH394"/>
  <c r="BG394"/>
  <c r="BF394"/>
  <c r="T394"/>
  <c r="R394"/>
  <c r="P394"/>
  <c r="BI387"/>
  <c r="BH387"/>
  <c r="BG387"/>
  <c r="BF387"/>
  <c r="T387"/>
  <c r="R387"/>
  <c r="P387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66"/>
  <c r="BH366"/>
  <c r="BG366"/>
  <c r="BF366"/>
  <c r="T366"/>
  <c r="R366"/>
  <c r="P366"/>
  <c r="BI365"/>
  <c r="BH365"/>
  <c r="BG365"/>
  <c r="BF365"/>
  <c r="T365"/>
  <c r="R365"/>
  <c r="P365"/>
  <c r="BI356"/>
  <c r="BH356"/>
  <c r="BG356"/>
  <c r="BF356"/>
  <c r="T356"/>
  <c r="R356"/>
  <c r="P356"/>
  <c r="BI355"/>
  <c r="BH355"/>
  <c r="BG355"/>
  <c r="BF355"/>
  <c r="T355"/>
  <c r="R355"/>
  <c r="P355"/>
  <c r="BI346"/>
  <c r="BH346"/>
  <c r="BG346"/>
  <c r="BF346"/>
  <c r="T346"/>
  <c r="R346"/>
  <c r="P346"/>
  <c r="BI345"/>
  <c r="BH345"/>
  <c r="BG345"/>
  <c r="BF345"/>
  <c r="T345"/>
  <c r="R345"/>
  <c r="P345"/>
  <c r="BI341"/>
  <c r="BH341"/>
  <c r="BG341"/>
  <c r="BF341"/>
  <c r="T341"/>
  <c r="R341"/>
  <c r="P341"/>
  <c r="BI339"/>
  <c r="BH339"/>
  <c r="BG339"/>
  <c r="BF339"/>
  <c r="T339"/>
  <c r="R339"/>
  <c r="P339"/>
  <c r="BI333"/>
  <c r="BH333"/>
  <c r="BG333"/>
  <c r="BF333"/>
  <c r="T333"/>
  <c r="R333"/>
  <c r="P333"/>
  <c r="BI331"/>
  <c r="BH331"/>
  <c r="BG331"/>
  <c r="BF331"/>
  <c r="T331"/>
  <c r="R331"/>
  <c r="P331"/>
  <c r="BI324"/>
  <c r="BH324"/>
  <c r="BG324"/>
  <c r="BF324"/>
  <c r="T324"/>
  <c r="R324"/>
  <c r="P324"/>
  <c r="BI322"/>
  <c r="BH322"/>
  <c r="BG322"/>
  <c r="BF322"/>
  <c r="T322"/>
  <c r="R322"/>
  <c r="P322"/>
  <c r="BI318"/>
  <c r="BH318"/>
  <c r="BG318"/>
  <c r="BF318"/>
  <c r="T318"/>
  <c r="R318"/>
  <c r="P318"/>
  <c r="BI315"/>
  <c r="BH315"/>
  <c r="BG315"/>
  <c r="BF315"/>
  <c r="T315"/>
  <c r="R315"/>
  <c r="P315"/>
  <c r="BI292"/>
  <c r="BH292"/>
  <c r="BG292"/>
  <c r="BF292"/>
  <c r="T292"/>
  <c r="R292"/>
  <c r="P292"/>
  <c r="BI289"/>
  <c r="BH289"/>
  <c r="BG289"/>
  <c r="BF289"/>
  <c r="T289"/>
  <c r="R289"/>
  <c r="P289"/>
  <c r="BI287"/>
  <c r="BH287"/>
  <c r="BG287"/>
  <c r="BF287"/>
  <c r="T287"/>
  <c r="R287"/>
  <c r="P28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28"/>
  <c r="BH228"/>
  <c r="BG228"/>
  <c r="BF228"/>
  <c r="T228"/>
  <c r="R228"/>
  <c r="P228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5"/>
  <c r="BH165"/>
  <c r="BG165"/>
  <c r="BF165"/>
  <c r="T165"/>
  <c r="R165"/>
  <c r="P165"/>
  <c r="BI161"/>
  <c r="BH161"/>
  <c r="BG161"/>
  <c r="BF161"/>
  <c r="T161"/>
  <c r="R161"/>
  <c r="P161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1"/>
  <c r="BH121"/>
  <c r="BG121"/>
  <c r="BF121"/>
  <c r="T121"/>
  <c r="R121"/>
  <c r="P121"/>
  <c r="BI114"/>
  <c r="BH114"/>
  <c r="BG114"/>
  <c r="BF114"/>
  <c r="T114"/>
  <c r="R114"/>
  <c r="P114"/>
  <c r="BI110"/>
  <c r="BH110"/>
  <c r="BG110"/>
  <c r="BF110"/>
  <c r="T110"/>
  <c r="R110"/>
  <c r="P110"/>
  <c r="J104"/>
  <c r="J103"/>
  <c r="F103"/>
  <c r="F101"/>
  <c r="E99"/>
  <c r="J55"/>
  <c r="J54"/>
  <c r="F54"/>
  <c r="F52"/>
  <c r="E50"/>
  <c r="J18"/>
  <c r="E18"/>
  <c r="F55"/>
  <c r="J17"/>
  <c r="J12"/>
  <c r="J52"/>
  <c r="E7"/>
  <c r="E48"/>
  <c i="2" r="J37"/>
  <c r="J36"/>
  <c i="1" r="AY55"/>
  <c i="2" r="J35"/>
  <c i="1" r="AX55"/>
  <c i="2" r="BI173"/>
  <c r="BH173"/>
  <c r="BG173"/>
  <c r="BF173"/>
  <c r="T173"/>
  <c r="T172"/>
  <c r="R173"/>
  <c r="R172"/>
  <c r="P173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97"/>
  <c r="BH97"/>
  <c r="BG97"/>
  <c r="BF97"/>
  <c r="T97"/>
  <c r="R97"/>
  <c r="P97"/>
  <c r="BI92"/>
  <c r="BH92"/>
  <c r="BG92"/>
  <c r="BF92"/>
  <c r="T92"/>
  <c r="R92"/>
  <c r="P92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1" r="L50"/>
  <c r="AM50"/>
  <c r="AM49"/>
  <c r="L49"/>
  <c r="AM47"/>
  <c r="L47"/>
  <c r="L45"/>
  <c r="L44"/>
  <c i="2" r="BK151"/>
  <c i="3" r="J666"/>
  <c r="J684"/>
  <c r="BK401"/>
  <c r="J149"/>
  <c r="BK580"/>
  <c i="4" r="BK129"/>
  <c i="5" r="J96"/>
  <c r="J93"/>
  <c i="6" r="J157"/>
  <c r="BK205"/>
  <c r="BK189"/>
  <c r="BK217"/>
  <c i="7" r="J112"/>
  <c r="BK145"/>
  <c i="8" r="BK101"/>
  <c i="2" r="BK138"/>
  <c i="3" r="J625"/>
  <c r="J688"/>
  <c r="BK625"/>
  <c r="J196"/>
  <c r="BK603"/>
  <c r="BK149"/>
  <c i="4" r="J88"/>
  <c i="5" r="J114"/>
  <c i="6" r="BK129"/>
  <c r="J133"/>
  <c r="BK253"/>
  <c r="BK157"/>
  <c i="7" r="BK124"/>
  <c i="8" r="BK104"/>
  <c i="9" r="BK108"/>
  <c i="2" r="J89"/>
  <c i="3" r="BK222"/>
  <c r="BK622"/>
  <c r="J681"/>
  <c r="BK558"/>
  <c r="J507"/>
  <c i="4" r="BK117"/>
  <c i="5" r="BK101"/>
  <c i="6" r="BK195"/>
  <c r="BK155"/>
  <c r="BK128"/>
  <c r="BK120"/>
  <c i="7" r="J135"/>
  <c i="8" r="BK94"/>
  <c i="2" r="J149"/>
  <c i="3" r="BK550"/>
  <c r="J398"/>
  <c r="BK258"/>
  <c r="BK126"/>
  <c r="BK636"/>
  <c r="BK228"/>
  <c i="4" r="J125"/>
  <c i="5" r="BK108"/>
  <c i="6" r="BK123"/>
  <c r="J126"/>
  <c r="BK147"/>
  <c i="7" r="J131"/>
  <c r="J129"/>
  <c i="8" r="J149"/>
  <c i="3" r="BK671"/>
  <c r="J511"/>
  <c r="BK526"/>
  <c r="BK524"/>
  <c r="BK456"/>
  <c r="J417"/>
  <c r="J579"/>
  <c r="BK184"/>
  <c i="4" r="BK102"/>
  <c i="5" r="J90"/>
  <c i="6" r="J181"/>
  <c r="J239"/>
  <c r="BK200"/>
  <c r="BK109"/>
  <c i="7" r="BK149"/>
  <c i="8" r="J96"/>
  <c i="9" r="BK110"/>
  <c i="2" r="BK104"/>
  <c i="3" r="BK263"/>
  <c r="J628"/>
  <c r="J631"/>
  <c r="J248"/>
  <c r="BK555"/>
  <c r="BK545"/>
  <c i="4" r="J106"/>
  <c i="5" r="J104"/>
  <c i="6" r="BK245"/>
  <c r="BK126"/>
  <c r="BK199"/>
  <c i="7" r="J106"/>
  <c r="BK117"/>
  <c i="8" r="BK141"/>
  <c i="3" r="BK593"/>
  <c r="BK161"/>
  <c r="J366"/>
  <c r="J152"/>
  <c r="BK541"/>
  <c r="BK133"/>
  <c i="4" r="BK127"/>
  <c i="5" r="J103"/>
  <c i="6" r="J247"/>
  <c r="J240"/>
  <c r="J257"/>
  <c r="J147"/>
  <c i="7" r="BK141"/>
  <c i="8" r="BK128"/>
  <c i="9" r="J98"/>
  <c i="2" r="J111"/>
  <c i="3" r="BK631"/>
  <c r="J520"/>
  <c r="J161"/>
  <c r="BK442"/>
  <c r="BK202"/>
  <c i="5" r="J85"/>
  <c i="6" r="J168"/>
  <c r="BK98"/>
  <c r="BK159"/>
  <c r="J205"/>
  <c i="7" r="J94"/>
  <c r="BK154"/>
  <c i="8" r="J94"/>
  <c i="2" r="BK124"/>
  <c i="3" r="BK590"/>
  <c r="J422"/>
  <c r="J186"/>
  <c r="BK536"/>
  <c r="J541"/>
  <c r="J460"/>
  <c i="4" r="J110"/>
  <c i="5" r="BK117"/>
  <c r="BK112"/>
  <c i="6" r="BK179"/>
  <c r="BK224"/>
  <c r="BK121"/>
  <c r="J248"/>
  <c i="7" r="BK94"/>
  <c r="J100"/>
  <c i="9" r="J110"/>
  <c i="2" r="J92"/>
  <c i="3" r="J218"/>
  <c r="J592"/>
  <c r="J620"/>
  <c r="BK561"/>
  <c r="J211"/>
  <c r="J598"/>
  <c i="4" r="BK92"/>
  <c i="5" r="BK90"/>
  <c i="6" r="BK252"/>
  <c r="BK214"/>
  <c r="J89"/>
  <c r="J186"/>
  <c i="7" r="BK88"/>
  <c i="8" r="J147"/>
  <c i="9" r="J114"/>
  <c i="2" r="BK111"/>
  <c i="3" r="J387"/>
  <c r="J202"/>
  <c r="BK182"/>
  <c r="J176"/>
  <c r="J226"/>
  <c r="BK681"/>
  <c i="4" r="BK94"/>
  <c i="5" r="J105"/>
  <c i="6" r="J114"/>
  <c r="J100"/>
  <c r="BK153"/>
  <c i="7" r="BK131"/>
  <c r="BK92"/>
  <c i="9" r="BK86"/>
  <c i="2" r="J121"/>
  <c i="3" r="BK239"/>
  <c r="J182"/>
  <c r="BK669"/>
  <c r="BK553"/>
  <c r="BK292"/>
  <c r="BK624"/>
  <c r="BK146"/>
  <c i="5" r="J110"/>
  <c i="6" r="J171"/>
  <c r="J201"/>
  <c r="J189"/>
  <c r="J161"/>
  <c i="7" r="J139"/>
  <c r="J150"/>
  <c i="8" r="J141"/>
  <c i="2" r="F36"/>
  <c i="6" r="J259"/>
  <c r="J121"/>
  <c r="J92"/>
  <c r="BK145"/>
  <c i="7" r="J119"/>
  <c r="BK164"/>
  <c i="2" r="J160"/>
  <c i="3" r="J567"/>
  <c r="J599"/>
  <c r="BK252"/>
  <c r="BK244"/>
  <c r="J595"/>
  <c r="J339"/>
  <c r="BK318"/>
  <c i="5" r="BK89"/>
  <c r="J101"/>
  <c i="6" r="J236"/>
  <c r="BK165"/>
  <c r="BK91"/>
  <c i="7" r="BK153"/>
  <c i="8" r="J113"/>
  <c i="9" r="BK105"/>
  <c i="3" r="J184"/>
  <c r="J611"/>
  <c r="J456"/>
  <c r="J597"/>
  <c r="J244"/>
  <c i="4" r="BK99"/>
  <c i="5" r="J87"/>
  <c i="6" r="J149"/>
  <c r="BK112"/>
  <c r="BK137"/>
  <c r="BK234"/>
  <c i="7" r="BK100"/>
  <c i="8" r="BK117"/>
  <c i="9" r="J105"/>
  <c i="2" r="J151"/>
  <c r="F35"/>
  <c i="5" r="J89"/>
  <c i="6" r="J115"/>
  <c r="BK203"/>
  <c r="J155"/>
  <c i="7" r="BK137"/>
  <c r="BK170"/>
  <c i="8" r="J90"/>
  <c i="2" r="BK163"/>
  <c i="3" r="J669"/>
  <c r="J470"/>
  <c r="J540"/>
  <c r="J464"/>
  <c r="J365"/>
  <c r="BK422"/>
  <c i="5" r="BK109"/>
  <c i="6" r="BK216"/>
  <c r="BK115"/>
  <c r="J224"/>
  <c r="BK175"/>
  <c r="BK92"/>
  <c i="7" r="BK143"/>
  <c i="8" r="BK119"/>
  <c i="2" r="J118"/>
  <c i="3" r="BK464"/>
  <c r="BK505"/>
  <c r="BK489"/>
  <c r="J252"/>
  <c r="J627"/>
  <c r="J346"/>
  <c i="4" r="J96"/>
  <c i="5" r="BK100"/>
  <c i="6" r="BK151"/>
  <c r="BK197"/>
  <c r="J217"/>
  <c r="BK135"/>
  <c i="7" r="J149"/>
  <c r="J166"/>
  <c i="8" r="J111"/>
  <c i="2" r="J140"/>
  <c i="3" r="BK597"/>
  <c r="BK627"/>
  <c r="J495"/>
  <c r="BK234"/>
  <c r="BK634"/>
  <c r="BK346"/>
  <c r="J468"/>
  <c i="4" r="J129"/>
  <c i="5" r="J98"/>
  <c i="6" r="J252"/>
  <c r="BK226"/>
  <c r="BK168"/>
  <c i="7" r="J136"/>
  <c r="J140"/>
  <c i="8" r="BK151"/>
  <c i="9" r="BK92"/>
  <c i="3" r="BK439"/>
  <c r="J563"/>
  <c r="J380"/>
  <c r="BK208"/>
  <c r="BK517"/>
  <c r="J292"/>
  <c i="4" r="BK88"/>
  <c i="5" r="BK85"/>
  <c i="6" r="J145"/>
  <c r="J170"/>
  <c r="BK107"/>
  <c r="BK184"/>
  <c i="7" r="J164"/>
  <c i="8" r="BK149"/>
  <c i="9" r="J102"/>
  <c i="3" r="BK688"/>
  <c r="BK592"/>
  <c r="J173"/>
  <c r="J616"/>
  <c r="J315"/>
  <c r="BK398"/>
  <c i="4" r="BK106"/>
  <c i="5" r="BK98"/>
  <c r="J97"/>
  <c i="6" r="BK133"/>
  <c r="J120"/>
  <c r="BK239"/>
  <c r="BK102"/>
  <c i="7" r="J143"/>
  <c r="BK151"/>
  <c i="8" r="J115"/>
  <c i="2" r="BK149"/>
  <c r="BK115"/>
  <c i="3" r="J475"/>
  <c r="BK417"/>
  <c r="J139"/>
  <c r="J545"/>
  <c r="BK114"/>
  <c r="BK618"/>
  <c i="4" r="BK85"/>
  <c i="5" r="J117"/>
  <c i="6" r="J91"/>
  <c r="J194"/>
  <c r="BK174"/>
  <c i="7" r="BK112"/>
  <c i="8" r="J99"/>
  <c i="9" r="BK111"/>
  <c i="3" r="J437"/>
  <c r="J550"/>
  <c r="J114"/>
  <c r="BK481"/>
  <c r="BK411"/>
  <c i="4" r="BK125"/>
  <c i="5" r="J100"/>
  <c r="J94"/>
  <c i="6" r="J184"/>
  <c i="3" r="J442"/>
  <c r="BK261"/>
  <c r="BK514"/>
  <c r="J477"/>
  <c i="4" r="J119"/>
  <c i="5" r="J109"/>
  <c i="6" r="BK141"/>
  <c r="J254"/>
  <c r="BK236"/>
  <c i="7" r="BK147"/>
  <c r="BK113"/>
  <c r="BK122"/>
  <c i="8" r="J124"/>
  <c i="2" r="BK135"/>
  <c i="3" r="J331"/>
  <c r="BK205"/>
  <c r="BK628"/>
  <c r="J215"/>
  <c r="J697"/>
  <c r="J258"/>
  <c i="4" r="BK110"/>
  <c i="6" r="J265"/>
  <c r="J174"/>
  <c r="BK96"/>
  <c r="J139"/>
  <c i="7" r="J144"/>
  <c i="8" r="BK138"/>
  <c i="2" r="J148"/>
  <c i="3" r="BK663"/>
  <c r="BK414"/>
  <c r="J228"/>
  <c r="J553"/>
  <c r="BK394"/>
  <c r="J500"/>
  <c r="J508"/>
  <c i="4" r="J87"/>
  <c i="5" r="J113"/>
  <c i="6" r="J173"/>
  <c r="J179"/>
  <c r="BK204"/>
  <c i="7" r="BK140"/>
  <c i="8" r="BK126"/>
  <c i="2" r="J153"/>
  <c i="3" r="J561"/>
  <c r="J529"/>
  <c r="BK356"/>
  <c r="BK651"/>
  <c r="BK366"/>
  <c r="BK287"/>
  <c r="BK211"/>
  <c i="5" r="J92"/>
  <c i="6" r="J159"/>
  <c r="J198"/>
  <c r="BK211"/>
  <c r="BK89"/>
  <c i="7" r="J98"/>
  <c i="8" r="BK99"/>
  <c i="9" r="BK102"/>
  <c i="2" r="J138"/>
  <c i="1" r="AS54"/>
  <c i="3" r="BK199"/>
  <c r="J485"/>
  <c r="J483"/>
  <c i="4" r="BK87"/>
  <c r="BK96"/>
  <c i="5" r="J112"/>
  <c i="6" r="J204"/>
  <c r="BK222"/>
  <c r="BK143"/>
  <c i="7" r="J110"/>
  <c i="8" r="J119"/>
  <c i="3" r="J510"/>
  <c r="J379"/>
  <c r="BK383"/>
  <c r="J341"/>
  <c r="J261"/>
  <c r="BK652"/>
  <c i="4" r="BK86"/>
  <c r="J121"/>
  <c i="5" r="BK84"/>
  <c i="6" r="J165"/>
  <c r="BK171"/>
  <c r="J116"/>
  <c r="J190"/>
  <c i="7" r="J104"/>
  <c r="J170"/>
  <c i="8" r="BK145"/>
  <c i="9" r="J90"/>
  <c i="2" r="J124"/>
  <c i="3" r="J651"/>
  <c r="BK540"/>
  <c r="J401"/>
  <c r="BK468"/>
  <c r="J449"/>
  <c r="J242"/>
  <c i="4" r="BK121"/>
  <c i="6" r="J234"/>
  <c r="BK188"/>
  <c r="BK169"/>
  <c r="BK242"/>
  <c i="7" r="J134"/>
  <c r="BK160"/>
  <c i="8" r="J92"/>
  <c i="3" r="J603"/>
  <c r="BK341"/>
  <c r="J383"/>
  <c r="BK473"/>
  <c r="J239"/>
  <c r="BK255"/>
  <c r="J491"/>
  <c r="J497"/>
  <c i="4" r="BK103"/>
  <c i="5" r="BK94"/>
  <c i="6" r="BK251"/>
  <c r="BK149"/>
  <c r="BK104"/>
  <c r="BK201"/>
  <c r="BK100"/>
  <c i="7" r="BK90"/>
  <c r="BK106"/>
  <c i="9" r="BK95"/>
  <c i="2" r="BK133"/>
  <c i="3" r="J618"/>
  <c r="BK594"/>
  <c r="J662"/>
  <c r="J133"/>
  <c r="BK507"/>
  <c r="J324"/>
  <c r="J345"/>
  <c i="4" r="J92"/>
  <c i="5" r="BK102"/>
  <c i="6" r="BK119"/>
  <c r="BK265"/>
  <c r="J251"/>
  <c i="7" r="J92"/>
  <c i="8" r="J138"/>
  <c i="9" r="J86"/>
  <c i="2" r="BK145"/>
  <c i="3" r="BK500"/>
  <c r="BK567"/>
  <c r="J146"/>
  <c r="J222"/>
  <c i="4" r="J108"/>
  <c i="5" r="BK88"/>
  <c i="6" r="BK250"/>
  <c r="J237"/>
  <c r="J124"/>
  <c r="BK208"/>
  <c i="7" r="J153"/>
  <c r="BK119"/>
  <c i="8" r="BK115"/>
  <c i="2" r="BK153"/>
  <c i="3" r="J596"/>
  <c r="BK596"/>
  <c r="BK479"/>
  <c r="J671"/>
  <c r="BK477"/>
  <c r="BK666"/>
  <c r="J142"/>
  <c i="5" r="BK103"/>
  <c r="BK110"/>
  <c i="6" r="J105"/>
  <c r="J107"/>
  <c r="BK161"/>
  <c r="J117"/>
  <c i="7" r="BK104"/>
  <c i="9" r="BK114"/>
  <c i="2" r="J133"/>
  <c i="3" r="J481"/>
  <c r="J436"/>
  <c r="BK497"/>
  <c r="J287"/>
  <c r="BK165"/>
  <c r="J593"/>
  <c i="4" r="J123"/>
  <c i="6" r="BK257"/>
  <c r="J200"/>
  <c r="BK94"/>
  <c r="J229"/>
  <c i="7" r="BK107"/>
  <c i="8" r="J128"/>
  <c i="2" r="J156"/>
  <c i="3" r="J381"/>
  <c r="BK649"/>
  <c r="J602"/>
  <c r="BK381"/>
  <c r="J110"/>
  <c r="BK449"/>
  <c i="5" r="BK95"/>
  <c i="6" r="BK254"/>
  <c r="BK87"/>
  <c r="J131"/>
  <c r="J253"/>
  <c i="7" r="BK162"/>
  <c r="J145"/>
  <c i="8" r="J126"/>
  <c i="3" r="BK611"/>
  <c r="BK451"/>
  <c r="BK486"/>
  <c r="BK419"/>
  <c r="BK196"/>
  <c r="BK226"/>
  <c i="4" r="BK108"/>
  <c i="5" r="J111"/>
  <c r="BK111"/>
  <c i="6" r="BK248"/>
  <c r="J222"/>
  <c r="BK166"/>
  <c i="7" r="BK150"/>
  <c r="BK115"/>
  <c i="8" r="BK113"/>
  <c i="2" r="J145"/>
  <c i="3" r="J517"/>
  <c r="J502"/>
  <c r="BK470"/>
  <c r="J674"/>
  <c r="J322"/>
  <c r="J700"/>
  <c i="4" r="BK101"/>
  <c i="5" r="J86"/>
  <c i="6" r="J119"/>
  <c r="J176"/>
  <c r="J261"/>
  <c r="J245"/>
  <c i="7" r="J90"/>
  <c r="BK156"/>
  <c i="8" r="BK92"/>
  <c i="3" r="J479"/>
  <c r="BK453"/>
  <c r="BK186"/>
  <c r="BK387"/>
  <c r="BK130"/>
  <c r="J265"/>
  <c i="5" r="J118"/>
  <c i="6" r="J210"/>
  <c r="BK194"/>
  <c r="J207"/>
  <c r="J178"/>
  <c i="7" r="J141"/>
  <c r="J138"/>
  <c i="8" r="J132"/>
  <c r="J134"/>
  <c i="2" r="BK140"/>
  <c i="3" r="J179"/>
  <c r="BK139"/>
  <c r="BK173"/>
  <c r="J407"/>
  <c r="BK152"/>
  <c r="BK436"/>
  <c i="4" r="J99"/>
  <c i="5" r="BK104"/>
  <c i="6" r="BK241"/>
  <c r="BK193"/>
  <c r="BK186"/>
  <c r="BK125"/>
  <c i="7" r="J157"/>
  <c i="8" r="BK124"/>
  <c i="9" r="BK98"/>
  <c i="2" r="BK169"/>
  <c r="F37"/>
  <c i="6" r="BK259"/>
  <c r="J193"/>
  <c i="7" r="J122"/>
  <c i="8" r="J143"/>
  <c i="2" r="BK127"/>
  <c i="3" r="BK495"/>
  <c r="BK426"/>
  <c r="J208"/>
  <c r="BK662"/>
  <c r="J426"/>
  <c r="J255"/>
  <c i="5" r="BK87"/>
  <c i="6" r="J223"/>
  <c r="BK228"/>
  <c r="BK185"/>
  <c i="7" r="BK136"/>
  <c r="J96"/>
  <c i="8" r="BK111"/>
  <c i="2" r="J169"/>
  <c r="J104"/>
  <c i="3" r="J447"/>
  <c r="BK584"/>
  <c r="J580"/>
  <c r="BK483"/>
  <c r="J587"/>
  <c r="BK324"/>
  <c i="5" r="BK92"/>
  <c r="J106"/>
  <c i="6" r="J141"/>
  <c r="BK163"/>
  <c r="J208"/>
  <c i="7" r="BK138"/>
  <c i="8" r="BK152"/>
  <c i="9" r="J92"/>
  <c i="2" r="J127"/>
  <c i="3" r="BK331"/>
  <c r="BK485"/>
  <c r="J548"/>
  <c r="J451"/>
  <c r="BK179"/>
  <c r="J514"/>
  <c i="4" r="J103"/>
  <c i="5" r="BK116"/>
  <c i="6" r="BK220"/>
  <c r="J94"/>
  <c r="BK261"/>
  <c r="BK213"/>
  <c i="7" r="BK129"/>
  <c i="8" r="BK143"/>
  <c i="2" r="F34"/>
  <c i="5" r="J102"/>
  <c i="6" r="BK110"/>
  <c r="J183"/>
  <c r="BK131"/>
  <c r="J137"/>
  <c i="7" r="BK135"/>
  <c i="8" r="J101"/>
  <c i="2" r="J135"/>
  <c i="3" r="BK602"/>
  <c r="BK215"/>
  <c r="J382"/>
  <c r="J613"/>
  <c r="BK529"/>
  <c r="BK176"/>
  <c i="5" r="BK106"/>
  <c i="6" r="BK178"/>
  <c r="BK114"/>
  <c r="J135"/>
  <c r="BK124"/>
  <c i="7" r="J147"/>
  <c r="J88"/>
  <c i="8" r="BK121"/>
  <c i="3" r="BK697"/>
  <c r="BK237"/>
  <c r="J652"/>
  <c r="BK595"/>
  <c r="J590"/>
  <c r="J234"/>
  <c r="BK365"/>
  <c i="4" r="BK97"/>
  <c i="5" r="BK97"/>
  <c i="6" r="J109"/>
  <c r="BK173"/>
  <c r="BK183"/>
  <c r="BK113"/>
  <c i="7" r="J151"/>
  <c r="J113"/>
  <c i="8" r="J107"/>
  <c i="2" r="BK156"/>
  <c i="3" r="J524"/>
  <c r="BK502"/>
  <c r="BK520"/>
  <c r="J411"/>
  <c r="BK613"/>
  <c i="4" r="J115"/>
  <c i="5" r="BK105"/>
  <c i="6" r="J180"/>
  <c r="J242"/>
  <c r="J128"/>
  <c r="J191"/>
  <c i="7" r="J107"/>
  <c r="J124"/>
  <c i="8" r="J145"/>
  <c i="2" r="J115"/>
  <c i="3" r="BK407"/>
  <c r="BK475"/>
  <c r="J356"/>
  <c r="BK599"/>
  <c r="BK460"/>
  <c r="BK339"/>
  <c i="4" r="J85"/>
  <c i="5" r="J88"/>
  <c i="6" r="J102"/>
  <c r="J166"/>
  <c r="BK117"/>
  <c r="J125"/>
  <c i="7" r="BK133"/>
  <c i="8" r="J104"/>
  <c i="9" r="BK107"/>
  <c i="2" r="J108"/>
  <c i="3" r="BK345"/>
  <c r="J394"/>
  <c r="BK333"/>
  <c r="BK379"/>
  <c r="BK437"/>
  <c i="4" r="J117"/>
  <c i="6" r="J185"/>
  <c r="J112"/>
  <c r="J129"/>
  <c r="J98"/>
  <c i="7" r="J117"/>
  <c r="BK125"/>
  <c i="8" r="BK147"/>
  <c i="2" r="BK148"/>
  <c i="3" r="J634"/>
  <c r="BK110"/>
  <c r="BK466"/>
  <c r="BK447"/>
  <c r="J466"/>
  <c r="J433"/>
  <c r="J429"/>
  <c i="5" r="BK113"/>
  <c i="6" r="J226"/>
  <c r="J243"/>
  <c r="J241"/>
  <c i="7" r="BK157"/>
  <c r="BK144"/>
  <c i="8" r="BK96"/>
  <c i="2" r="BK166"/>
  <c r="BK92"/>
  <c i="3" r="BK511"/>
  <c r="J445"/>
  <c r="BK616"/>
  <c r="J569"/>
  <c r="BK121"/>
  <c i="4" r="J127"/>
  <c i="5" r="BK86"/>
  <c i="6" r="BK191"/>
  <c r="BK233"/>
  <c r="BK198"/>
  <c r="J110"/>
  <c i="7" r="BK166"/>
  <c r="J156"/>
  <c i="8" r="J130"/>
  <c i="9" r="J107"/>
  <c i="3" r="J237"/>
  <c r="J193"/>
  <c r="J663"/>
  <c r="BK242"/>
  <c r="J594"/>
  <c r="BK700"/>
  <c r="BK315"/>
  <c i="5" r="J84"/>
  <c i="6" r="BK207"/>
  <c r="J211"/>
  <c r="BK139"/>
  <c r="J228"/>
  <c i="7" r="J154"/>
  <c r="J121"/>
  <c i="8" r="J152"/>
  <c i="2" r="J173"/>
  <c r="BK89"/>
  <c i="3" r="BK429"/>
  <c r="BK156"/>
  <c r="BK491"/>
  <c r="J318"/>
  <c r="J199"/>
  <c r="J453"/>
  <c i="4" r="J97"/>
  <c i="6" r="J199"/>
  <c r="BK210"/>
  <c r="BK190"/>
  <c r="BK170"/>
  <c i="7" r="BK134"/>
  <c i="9" r="J108"/>
  <c i="3" r="BK508"/>
  <c r="J647"/>
  <c r="J536"/>
  <c r="BK510"/>
  <c r="J156"/>
  <c r="J622"/>
  <c i="4" r="J102"/>
  <c i="5" r="BK91"/>
  <c i="6" r="J175"/>
  <c r="J216"/>
  <c r="BK240"/>
  <c r="J188"/>
  <c i="7" r="J109"/>
  <c r="J127"/>
  <c i="8" r="J117"/>
  <c i="2" r="BK173"/>
  <c r="J97"/>
  <c i="3" r="BK433"/>
  <c r="BK579"/>
  <c r="J624"/>
  <c r="BK289"/>
  <c r="BK218"/>
  <c i="4" r="J114"/>
  <c i="5" r="J116"/>
  <c i="6" r="J214"/>
  <c r="BK243"/>
  <c r="J220"/>
  <c r="J96"/>
  <c i="7" r="BK102"/>
  <c r="BK110"/>
  <c i="8" r="J136"/>
  <c i="2" r="BK97"/>
  <c i="3" r="BK620"/>
  <c r="J263"/>
  <c r="J355"/>
  <c r="BK647"/>
  <c i="4" r="BK123"/>
  <c i="5" r="BK118"/>
  <c r="J115"/>
  <c i="6" r="J123"/>
  <c r="J250"/>
  <c r="J151"/>
  <c r="BK247"/>
  <c i="7" r="BK121"/>
  <c r="J137"/>
  <c i="8" r="BK130"/>
  <c i="2" r="J166"/>
  <c i="3" r="J555"/>
  <c r="BK248"/>
  <c r="J130"/>
  <c r="J137"/>
  <c r="J489"/>
  <c r="J289"/>
  <c i="4" r="BK119"/>
  <c i="5" r="J108"/>
  <c i="6" r="J233"/>
  <c r="J197"/>
  <c r="J219"/>
  <c i="7" r="J162"/>
  <c i="8" r="BK134"/>
  <c i="2" r="BK160"/>
  <c r="BK121"/>
  <c i="3" r="BK265"/>
  <c r="J126"/>
  <c r="J165"/>
  <c r="BK563"/>
  <c r="BK137"/>
  <c i="4" r="BK115"/>
  <c i="5" r="BK93"/>
  <c i="6" r="J143"/>
  <c r="BK223"/>
  <c r="BK181"/>
  <c r="BK176"/>
  <c i="7" r="J133"/>
  <c r="BK127"/>
  <c i="8" r="BK132"/>
  <c i="2" r="J163"/>
  <c r="BK108"/>
  <c i="3" r="BK193"/>
  <c r="BK674"/>
  <c r="BK142"/>
  <c r="BK445"/>
  <c r="BK322"/>
  <c r="BK380"/>
  <c i="4" r="J112"/>
  <c i="5" r="BK114"/>
  <c i="6" r="BK118"/>
  <c r="BK180"/>
  <c r="BK237"/>
  <c r="BK105"/>
  <c i="7" r="J125"/>
  <c r="BK109"/>
  <c i="8" r="BK90"/>
  <c i="3" r="BK598"/>
  <c r="J121"/>
  <c r="BK587"/>
  <c r="BK548"/>
  <c r="J505"/>
  <c r="J473"/>
  <c i="4" r="BK112"/>
  <c i="5" r="BK115"/>
  <c i="6" r="J231"/>
  <c r="J213"/>
  <c r="J163"/>
  <c r="BK219"/>
  <c i="7" r="BK98"/>
  <c r="J115"/>
  <c i="8" r="J151"/>
  <c i="9" r="J95"/>
  <c i="3" r="J636"/>
  <c r="BK355"/>
  <c r="J333"/>
  <c r="BK569"/>
  <c r="J649"/>
  <c r="J486"/>
  <c r="J419"/>
  <c i="4" r="J94"/>
  <c i="5" r="BK96"/>
  <c i="6" r="J153"/>
  <c r="J118"/>
  <c r="BK229"/>
  <c r="J104"/>
  <c i="7" r="BK96"/>
  <c i="8" r="BK136"/>
  <c i="2" r="J34"/>
  <c i="3" r="J526"/>
  <c r="J439"/>
  <c r="J558"/>
  <c i="4" r="J101"/>
  <c i="5" r="J95"/>
  <c i="6" r="J87"/>
  <c r="J203"/>
  <c r="BK231"/>
  <c i="7" r="J102"/>
  <c r="J160"/>
  <c i="8" r="J121"/>
  <c i="9" r="J111"/>
  <c i="2" r="BK118"/>
  <c i="3" r="BK382"/>
  <c r="J414"/>
  <c r="J205"/>
  <c r="J584"/>
  <c r="BK684"/>
  <c i="4" r="BK114"/>
  <c r="J86"/>
  <c i="5" r="J91"/>
  <c i="6" r="J113"/>
  <c r="J195"/>
  <c r="J169"/>
  <c r="BK116"/>
  <c i="7" r="BK139"/>
  <c i="8" r="BK107"/>
  <c i="9" r="BK90"/>
  <c i="2" l="1" r="R150"/>
  <c i="3" r="T264"/>
  <c r="P472"/>
  <c r="P504"/>
  <c r="R513"/>
  <c r="BK557"/>
  <c r="J557"/>
  <c r="J78"/>
  <c r="T601"/>
  <c r="T615"/>
  <c r="R665"/>
  <c r="R683"/>
  <c i="4" r="R105"/>
  <c i="5" r="R83"/>
  <c r="P107"/>
  <c i="6" r="R86"/>
  <c r="R85"/>
  <c i="7" r="P87"/>
  <c r="P86"/>
  <c r="P163"/>
  <c i="2" r="R88"/>
  <c r="R87"/>
  <c r="R159"/>
  <c r="T165"/>
  <c i="3" r="BK109"/>
  <c r="J109"/>
  <c r="J61"/>
  <c r="BK145"/>
  <c r="J145"/>
  <c r="J62"/>
  <c r="T172"/>
  <c r="P243"/>
  <c r="P214"/>
  <c r="P257"/>
  <c r="P432"/>
  <c r="P459"/>
  <c r="P488"/>
  <c r="BK519"/>
  <c r="J519"/>
  <c r="J76"/>
  <c r="BK547"/>
  <c r="J547"/>
  <c r="J77"/>
  <c r="P630"/>
  <c r="T673"/>
  <c i="4" r="R84"/>
  <c r="R91"/>
  <c i="5" r="BK83"/>
  <c r="T107"/>
  <c i="6" r="T256"/>
  <c i="7" r="BK87"/>
  <c r="J87"/>
  <c r="J61"/>
  <c r="R159"/>
  <c i="8" r="BK89"/>
  <c r="J89"/>
  <c r="J61"/>
  <c r="P98"/>
  <c r="P123"/>
  <c r="T140"/>
  <c i="2" r="T88"/>
  <c r="P159"/>
  <c r="R165"/>
  <c i="3" r="P264"/>
  <c r="BK488"/>
  <c r="J488"/>
  <c r="J73"/>
  <c r="P519"/>
  <c i="4" r="T105"/>
  <c i="5" r="P99"/>
  <c i="6" r="BK86"/>
  <c r="J86"/>
  <c r="J61"/>
  <c i="7" r="BK163"/>
  <c r="J163"/>
  <c r="J63"/>
  <c i="8" r="R89"/>
  <c r="R88"/>
  <c r="R98"/>
  <c r="BK110"/>
  <c r="R110"/>
  <c r="T123"/>
  <c i="2" r="P88"/>
  <c i="3" r="BK264"/>
  <c r="J264"/>
  <c r="J67"/>
  <c r="BK459"/>
  <c r="J459"/>
  <c r="J71"/>
  <c r="T459"/>
  <c r="T488"/>
  <c r="BK513"/>
  <c r="J513"/>
  <c r="J75"/>
  <c r="T557"/>
  <c r="BK630"/>
  <c r="J630"/>
  <c r="J81"/>
  <c r="T665"/>
  <c r="P683"/>
  <c i="4" r="BK84"/>
  <c r="P91"/>
  <c i="5" r="BK107"/>
  <c r="J107"/>
  <c r="J62"/>
  <c i="6" r="P86"/>
  <c r="P85"/>
  <c r="P84"/>
  <c i="1" r="AU59"/>
  <c i="7" r="T159"/>
  <c i="8" r="T89"/>
  <c r="T110"/>
  <c r="T109"/>
  <c r="P140"/>
  <c i="2" r="BK150"/>
  <c r="J150"/>
  <c r="J62"/>
  <c r="T159"/>
  <c r="T158"/>
  <c i="3" r="R264"/>
  <c r="T472"/>
  <c r="R504"/>
  <c r="P513"/>
  <c r="R557"/>
  <c r="R601"/>
  <c r="R615"/>
  <c r="P665"/>
  <c r="BK683"/>
  <c r="J683"/>
  <c r="J84"/>
  <c i="4" r="BK105"/>
  <c r="J105"/>
  <c r="J63"/>
  <c i="5" r="R99"/>
  <c i="6" r="P256"/>
  <c i="7" r="BK159"/>
  <c r="J159"/>
  <c r="J62"/>
  <c i="2" r="T150"/>
  <c r="BK165"/>
  <c r="J165"/>
  <c r="J65"/>
  <c i="3" r="P109"/>
  <c r="R145"/>
  <c r="BK172"/>
  <c r="J172"/>
  <c r="J63"/>
  <c r="BK243"/>
  <c r="J243"/>
  <c r="J65"/>
  <c r="BK257"/>
  <c r="J257"/>
  <c r="J66"/>
  <c r="BK432"/>
  <c r="J432"/>
  <c r="J68"/>
  <c r="BK472"/>
  <c r="J472"/>
  <c r="J72"/>
  <c r="BK504"/>
  <c r="J504"/>
  <c r="J74"/>
  <c r="T519"/>
  <c r="T547"/>
  <c r="P601"/>
  <c r="T630"/>
  <c r="P673"/>
  <c i="4" r="T84"/>
  <c r="T91"/>
  <c i="5" r="BK99"/>
  <c r="J99"/>
  <c r="J61"/>
  <c i="6" r="T86"/>
  <c r="T85"/>
  <c r="T84"/>
  <c i="7" r="R87"/>
  <c r="R86"/>
  <c r="R85"/>
  <c r="R163"/>
  <c i="8" r="BK98"/>
  <c r="J98"/>
  <c r="J62"/>
  <c r="P110"/>
  <c r="P109"/>
  <c r="R123"/>
  <c r="R140"/>
  <c i="9" r="R85"/>
  <c i="2" r="BK159"/>
  <c r="J159"/>
  <c r="J64"/>
  <c i="3" r="T109"/>
  <c r="T145"/>
  <c r="R172"/>
  <c r="T243"/>
  <c r="T214"/>
  <c r="T257"/>
  <c r="R432"/>
  <c r="R472"/>
  <c r="T504"/>
  <c r="T513"/>
  <c r="P557"/>
  <c r="BK615"/>
  <c r="J615"/>
  <c r="J80"/>
  <c r="P615"/>
  <c r="BK665"/>
  <c r="J665"/>
  <c r="J82"/>
  <c r="R673"/>
  <c i="4" r="P84"/>
  <c r="P105"/>
  <c i="5" r="P83"/>
  <c r="P82"/>
  <c i="1" r="AU58"/>
  <c i="5" r="T99"/>
  <c i="6" r="BK256"/>
  <c r="J256"/>
  <c r="J62"/>
  <c i="7" r="T87"/>
  <c r="T86"/>
  <c r="T85"/>
  <c r="T163"/>
  <c i="8" r="P89"/>
  <c r="P88"/>
  <c r="P87"/>
  <c i="1" r="AU61"/>
  <c i="8" r="T98"/>
  <c r="BK123"/>
  <c r="J123"/>
  <c r="J66"/>
  <c r="BK140"/>
  <c r="J140"/>
  <c r="J67"/>
  <c i="9" r="BK104"/>
  <c r="J104"/>
  <c r="J62"/>
  <c i="2" r="BK88"/>
  <c r="BK87"/>
  <c r="J87"/>
  <c r="J60"/>
  <c r="P150"/>
  <c r="P165"/>
  <c i="3" r="R109"/>
  <c r="P145"/>
  <c r="P172"/>
  <c r="R243"/>
  <c r="R214"/>
  <c r="R257"/>
  <c r="T432"/>
  <c r="R459"/>
  <c r="R488"/>
  <c r="R519"/>
  <c r="P547"/>
  <c r="R547"/>
  <c r="BK601"/>
  <c r="J601"/>
  <c r="J79"/>
  <c r="R630"/>
  <c r="BK673"/>
  <c r="J673"/>
  <c r="J83"/>
  <c r="T683"/>
  <c i="4" r="BK91"/>
  <c r="J91"/>
  <c r="J62"/>
  <c i="5" r="T83"/>
  <c r="T82"/>
  <c r="R107"/>
  <c i="6" r="R256"/>
  <c i="7" r="P159"/>
  <c i="9" r="BK85"/>
  <c r="J85"/>
  <c r="J61"/>
  <c r="P85"/>
  <c r="P84"/>
  <c r="P83"/>
  <c i="1" r="AU62"/>
  <c i="9" r="T85"/>
  <c r="T84"/>
  <c r="T83"/>
  <c r="P104"/>
  <c r="R104"/>
  <c r="T104"/>
  <c i="3" r="BK455"/>
  <c r="J455"/>
  <c r="J69"/>
  <c i="6" r="BK264"/>
  <c r="J264"/>
  <c r="J64"/>
  <c i="8" r="BK106"/>
  <c r="J106"/>
  <c r="J63"/>
  <c i="7" r="BK169"/>
  <c r="BK168"/>
  <c r="J168"/>
  <c r="J64"/>
  <c i="2" r="BK172"/>
  <c r="J172"/>
  <c r="J66"/>
  <c i="3" r="BK696"/>
  <c r="J696"/>
  <c r="J86"/>
  <c r="BK699"/>
  <c r="J699"/>
  <c r="J87"/>
  <c r="BK214"/>
  <c r="J214"/>
  <c r="J64"/>
  <c i="9" r="BK113"/>
  <c r="J113"/>
  <c r="J63"/>
  <c i="8" r="BK88"/>
  <c r="J110"/>
  <c r="J65"/>
  <c i="9" r="E48"/>
  <c r="F80"/>
  <c r="BE102"/>
  <c r="J52"/>
  <c r="BE110"/>
  <c r="BE90"/>
  <c r="BE105"/>
  <c r="BE107"/>
  <c r="BE108"/>
  <c r="BE114"/>
  <c r="J80"/>
  <c r="BE86"/>
  <c r="BE92"/>
  <c r="BE95"/>
  <c r="BE98"/>
  <c r="BE111"/>
  <c i="7" r="BK86"/>
  <c r="J86"/>
  <c r="J60"/>
  <c r="J169"/>
  <c r="J65"/>
  <c i="8" r="J52"/>
  <c r="J55"/>
  <c r="BE99"/>
  <c r="BE115"/>
  <c r="BE117"/>
  <c r="BE132"/>
  <c r="BE143"/>
  <c r="BE101"/>
  <c r="BE138"/>
  <c r="BE152"/>
  <c r="BE90"/>
  <c r="BE92"/>
  <c r="BE128"/>
  <c r="BE136"/>
  <c r="BE96"/>
  <c r="BE141"/>
  <c r="BE147"/>
  <c r="BE149"/>
  <c r="E77"/>
  <c r="F84"/>
  <c r="BE130"/>
  <c r="BE107"/>
  <c r="BE111"/>
  <c r="BE119"/>
  <c r="BE151"/>
  <c r="BE94"/>
  <c r="BE104"/>
  <c r="BE113"/>
  <c r="BE121"/>
  <c r="BE124"/>
  <c r="BE126"/>
  <c r="BE134"/>
  <c r="BE145"/>
  <c i="7" r="BE133"/>
  <c r="BE151"/>
  <c r="BE162"/>
  <c r="E48"/>
  <c r="BE90"/>
  <c r="BE113"/>
  <c r="BE139"/>
  <c r="BE144"/>
  <c r="BE166"/>
  <c i="6" r="BK263"/>
  <c r="J263"/>
  <c r="J63"/>
  <c i="7" r="J79"/>
  <c r="BE94"/>
  <c r="BE96"/>
  <c r="BE98"/>
  <c r="BE102"/>
  <c r="BE119"/>
  <c r="BE121"/>
  <c r="BE134"/>
  <c r="BE145"/>
  <c r="BE157"/>
  <c r="F82"/>
  <c r="BE104"/>
  <c r="BE106"/>
  <c r="BE107"/>
  <c r="BE109"/>
  <c r="BE112"/>
  <c r="BE136"/>
  <c r="BE137"/>
  <c r="BE147"/>
  <c r="BE150"/>
  <c r="BE88"/>
  <c r="BE131"/>
  <c r="BE92"/>
  <c r="BE110"/>
  <c r="BE117"/>
  <c r="BE129"/>
  <c r="BE143"/>
  <c r="BE149"/>
  <c r="BE153"/>
  <c r="BE154"/>
  <c r="BE156"/>
  <c r="BE160"/>
  <c i="6" r="BK85"/>
  <c r="J85"/>
  <c r="J60"/>
  <c i="7" r="BE115"/>
  <c r="BE122"/>
  <c r="BE124"/>
  <c r="BE125"/>
  <c r="BE127"/>
  <c r="BE138"/>
  <c r="BE141"/>
  <c r="BE170"/>
  <c r="BE100"/>
  <c r="BE135"/>
  <c r="BE140"/>
  <c r="BE164"/>
  <c i="6" r="J52"/>
  <c r="E74"/>
  <c r="F81"/>
  <c r="BE89"/>
  <c r="BE114"/>
  <c r="BE115"/>
  <c r="BE119"/>
  <c r="BE141"/>
  <c r="BE151"/>
  <c r="BE175"/>
  <c r="BE179"/>
  <c r="BE185"/>
  <c r="BE186"/>
  <c r="BE189"/>
  <c r="BE190"/>
  <c r="BE194"/>
  <c r="BE195"/>
  <c r="BE197"/>
  <c r="BE201"/>
  <c r="BE210"/>
  <c r="BE211"/>
  <c r="BE217"/>
  <c r="BE224"/>
  <c r="BE226"/>
  <c r="BE228"/>
  <c r="BE243"/>
  <c r="BE247"/>
  <c r="BE250"/>
  <c r="BE252"/>
  <c r="BE117"/>
  <c r="BE118"/>
  <c r="BE120"/>
  <c r="BE121"/>
  <c r="BE123"/>
  <c r="BE124"/>
  <c r="BE131"/>
  <c r="BE133"/>
  <c r="BE153"/>
  <c r="BE155"/>
  <c r="BE157"/>
  <c r="BE159"/>
  <c r="BE170"/>
  <c r="BE171"/>
  <c r="BE173"/>
  <c r="BE176"/>
  <c r="BE181"/>
  <c r="BE183"/>
  <c r="BE203"/>
  <c r="BE214"/>
  <c r="BE216"/>
  <c r="BE222"/>
  <c r="BE223"/>
  <c r="BE234"/>
  <c r="BE245"/>
  <c r="BE248"/>
  <c r="BE254"/>
  <c r="BE87"/>
  <c r="BE259"/>
  <c r="BE94"/>
  <c r="BE104"/>
  <c r="BE105"/>
  <c r="BE107"/>
  <c r="BE112"/>
  <c r="BE174"/>
  <c r="BE180"/>
  <c r="BE184"/>
  <c r="BE198"/>
  <c r="BE231"/>
  <c r="BE233"/>
  <c r="BE237"/>
  <c r="BE261"/>
  <c r="BE265"/>
  <c i="5" r="J83"/>
  <c r="J60"/>
  <c i="6" r="BE91"/>
  <c r="BE96"/>
  <c r="BE98"/>
  <c r="BE100"/>
  <c r="BE102"/>
  <c r="BE135"/>
  <c r="BE168"/>
  <c r="BE188"/>
  <c r="BE200"/>
  <c r="BE204"/>
  <c r="BE205"/>
  <c r="BE207"/>
  <c r="BE208"/>
  <c r="BE219"/>
  <c r="BE251"/>
  <c r="BE257"/>
  <c r="BE116"/>
  <c r="BE129"/>
  <c r="BE163"/>
  <c r="BE165"/>
  <c r="BE193"/>
  <c r="BE199"/>
  <c r="BE229"/>
  <c r="BE241"/>
  <c r="BE92"/>
  <c r="BE109"/>
  <c r="BE113"/>
  <c r="BE125"/>
  <c r="BE126"/>
  <c r="BE143"/>
  <c r="BE145"/>
  <c r="BE147"/>
  <c r="BE149"/>
  <c r="BE161"/>
  <c r="BE169"/>
  <c r="BE178"/>
  <c r="BE191"/>
  <c r="BE220"/>
  <c r="BE236"/>
  <c r="BE239"/>
  <c r="BE242"/>
  <c r="BE110"/>
  <c r="BE128"/>
  <c r="BE137"/>
  <c r="BE139"/>
  <c r="BE166"/>
  <c r="BE213"/>
  <c r="BE240"/>
  <c r="BE253"/>
  <c i="5" r="E48"/>
  <c r="J55"/>
  <c r="F79"/>
  <c r="BE90"/>
  <c r="BE96"/>
  <c r="BE97"/>
  <c r="BE102"/>
  <c r="BE105"/>
  <c r="BE108"/>
  <c r="J76"/>
  <c r="BE87"/>
  <c r="BE92"/>
  <c r="BE93"/>
  <c i="4" r="J84"/>
  <c r="J60"/>
  <c i="5" r="BE109"/>
  <c r="BE88"/>
  <c r="BE89"/>
  <c r="BE94"/>
  <c r="BE100"/>
  <c r="BE103"/>
  <c r="BE110"/>
  <c r="BE111"/>
  <c r="BE118"/>
  <c r="BE84"/>
  <c r="BE85"/>
  <c r="BE86"/>
  <c r="BE91"/>
  <c r="BE95"/>
  <c r="BE98"/>
  <c r="BE106"/>
  <c r="BE115"/>
  <c r="BE113"/>
  <c r="BE114"/>
  <c r="BE116"/>
  <c r="BE101"/>
  <c r="BE104"/>
  <c r="BE112"/>
  <c r="BE117"/>
  <c i="4" r="E73"/>
  <c r="BE101"/>
  <c r="BE110"/>
  <c r="BE123"/>
  <c r="F80"/>
  <c r="J77"/>
  <c r="BE85"/>
  <c r="BE115"/>
  <c r="BE117"/>
  <c r="BE121"/>
  <c i="3" r="BK108"/>
  <c r="J108"/>
  <c r="J60"/>
  <c i="4" r="BE88"/>
  <c r="BE92"/>
  <c r="BE102"/>
  <c r="BE129"/>
  <c r="BE86"/>
  <c r="BE103"/>
  <c i="3" r="BK458"/>
  <c r="J458"/>
  <c r="J70"/>
  <c r="BK695"/>
  <c r="J695"/>
  <c r="J85"/>
  <c i="4" r="J55"/>
  <c r="BE87"/>
  <c r="BE94"/>
  <c r="BE96"/>
  <c r="BE99"/>
  <c r="BE106"/>
  <c r="BE108"/>
  <c r="BE112"/>
  <c r="BE114"/>
  <c r="BE127"/>
  <c r="BE125"/>
  <c r="BE97"/>
  <c r="BE119"/>
  <c i="2" r="J88"/>
  <c r="J61"/>
  <c i="3" r="E97"/>
  <c r="F104"/>
  <c r="BE114"/>
  <c r="BE121"/>
  <c r="BE137"/>
  <c r="BE139"/>
  <c r="BE193"/>
  <c r="BE196"/>
  <c r="BE205"/>
  <c r="BE208"/>
  <c r="BE226"/>
  <c r="BE228"/>
  <c r="BE289"/>
  <c r="BE383"/>
  <c r="BE414"/>
  <c r="BE442"/>
  <c r="BE464"/>
  <c r="BE505"/>
  <c r="BE590"/>
  <c r="BE595"/>
  <c r="BE603"/>
  <c r="BE611"/>
  <c r="BE627"/>
  <c r="BE651"/>
  <c r="BE674"/>
  <c r="BE700"/>
  <c r="BE182"/>
  <c r="BE258"/>
  <c r="BE263"/>
  <c r="BE381"/>
  <c r="BE398"/>
  <c r="BE437"/>
  <c r="BE468"/>
  <c r="BE473"/>
  <c r="BE508"/>
  <c r="BE536"/>
  <c r="BE561"/>
  <c r="BE567"/>
  <c r="BE599"/>
  <c r="BE631"/>
  <c r="J101"/>
  <c r="BE126"/>
  <c r="BE142"/>
  <c r="BE173"/>
  <c r="BE186"/>
  <c r="BE237"/>
  <c r="BE239"/>
  <c r="BE244"/>
  <c r="BE248"/>
  <c r="BE341"/>
  <c r="BE382"/>
  <c r="BE401"/>
  <c r="BE419"/>
  <c r="BE436"/>
  <c r="BE460"/>
  <c r="BE470"/>
  <c r="BE475"/>
  <c r="BE481"/>
  <c r="BE510"/>
  <c r="BE520"/>
  <c r="BE524"/>
  <c r="BE526"/>
  <c r="BE553"/>
  <c r="BE628"/>
  <c r="BE652"/>
  <c r="BE669"/>
  <c r="BE184"/>
  <c r="BE202"/>
  <c r="BE215"/>
  <c r="BE234"/>
  <c r="BE356"/>
  <c r="BE380"/>
  <c r="BE426"/>
  <c r="BE445"/>
  <c r="BE453"/>
  <c r="BE485"/>
  <c r="BE507"/>
  <c r="BE511"/>
  <c r="BE517"/>
  <c r="BE584"/>
  <c r="BE618"/>
  <c r="BE620"/>
  <c r="BE634"/>
  <c r="BE647"/>
  <c r="BE697"/>
  <c r="BE110"/>
  <c r="BE179"/>
  <c r="BE222"/>
  <c r="BE242"/>
  <c r="BE255"/>
  <c r="BE287"/>
  <c r="BE318"/>
  <c r="BE366"/>
  <c r="BE387"/>
  <c r="BE394"/>
  <c r="BE407"/>
  <c r="BE411"/>
  <c r="BE417"/>
  <c r="BE429"/>
  <c r="BE433"/>
  <c r="BE456"/>
  <c r="BE477"/>
  <c r="BE479"/>
  <c r="BE500"/>
  <c r="BE563"/>
  <c r="BE622"/>
  <c r="BE625"/>
  <c r="BE649"/>
  <c r="BE666"/>
  <c r="BE130"/>
  <c r="BE133"/>
  <c r="BE156"/>
  <c r="BE165"/>
  <c r="BE176"/>
  <c r="BE199"/>
  <c r="BE211"/>
  <c r="BE265"/>
  <c r="BE331"/>
  <c r="BE333"/>
  <c r="BE345"/>
  <c r="BE346"/>
  <c r="BE486"/>
  <c r="BE514"/>
  <c r="BE550"/>
  <c r="BE558"/>
  <c r="BE569"/>
  <c r="BE596"/>
  <c r="BE597"/>
  <c r="BE616"/>
  <c r="BE663"/>
  <c r="BE218"/>
  <c r="BE252"/>
  <c r="BE315"/>
  <c r="BE322"/>
  <c r="BE339"/>
  <c r="BE355"/>
  <c r="BE365"/>
  <c r="BE439"/>
  <c r="BE447"/>
  <c r="BE449"/>
  <c r="BE451"/>
  <c r="BE466"/>
  <c r="BE483"/>
  <c r="BE489"/>
  <c r="BE491"/>
  <c r="BE495"/>
  <c r="BE541"/>
  <c r="BE545"/>
  <c r="BE555"/>
  <c r="BE592"/>
  <c r="BE593"/>
  <c r="BE594"/>
  <c r="BE602"/>
  <c r="BE624"/>
  <c r="BE636"/>
  <c r="BE681"/>
  <c r="BE146"/>
  <c r="BE149"/>
  <c r="BE152"/>
  <c r="BE161"/>
  <c r="BE261"/>
  <c r="BE292"/>
  <c r="BE324"/>
  <c r="BE379"/>
  <c r="BE422"/>
  <c r="BE497"/>
  <c r="BE502"/>
  <c r="BE529"/>
  <c r="BE540"/>
  <c r="BE548"/>
  <c r="BE579"/>
  <c r="BE580"/>
  <c r="BE587"/>
  <c r="BE598"/>
  <c r="BE613"/>
  <c r="BE662"/>
  <c r="BE671"/>
  <c r="BE684"/>
  <c r="BE688"/>
  <c i="1" r="BB55"/>
  <c r="BA55"/>
  <c i="2" r="E48"/>
  <c r="J52"/>
  <c r="F55"/>
  <c r="BE89"/>
  <c r="BE92"/>
  <c r="BE97"/>
  <c r="BE104"/>
  <c r="BE108"/>
  <c r="BE111"/>
  <c r="BE115"/>
  <c r="BE118"/>
  <c r="BE121"/>
  <c r="BE124"/>
  <c r="BE127"/>
  <c r="BE133"/>
  <c r="BE135"/>
  <c r="BE138"/>
  <c r="BE140"/>
  <c r="BE145"/>
  <c r="BE148"/>
  <c r="BE149"/>
  <c r="BE151"/>
  <c r="BE153"/>
  <c r="BE156"/>
  <c r="BE160"/>
  <c r="BE163"/>
  <c r="BE166"/>
  <c r="BE169"/>
  <c r="BE173"/>
  <c i="1" r="BC55"/>
  <c r="AW55"/>
  <c r="BD55"/>
  <c i="5" r="F37"/>
  <c i="1" r="BD58"/>
  <c i="8" r="F34"/>
  <c i="1" r="BA61"/>
  <c i="9" r="F37"/>
  <c i="1" r="BD62"/>
  <c i="3" r="F37"/>
  <c i="1" r="BD56"/>
  <c i="6" r="F36"/>
  <c i="1" r="BC59"/>
  <c i="3" r="F35"/>
  <c i="1" r="BB56"/>
  <c i="4" r="F37"/>
  <c i="1" r="BD57"/>
  <c i="3" r="F34"/>
  <c i="1" r="BA56"/>
  <c i="8" r="F36"/>
  <c i="1" r="BC61"/>
  <c i="9" r="F35"/>
  <c i="1" r="BB62"/>
  <c i="7" r="J34"/>
  <c i="1" r="AW60"/>
  <c i="8" r="F35"/>
  <c i="1" r="BB61"/>
  <c i="5" r="F35"/>
  <c i="1" r="BB58"/>
  <c i="7" r="F34"/>
  <c i="1" r="BA60"/>
  <c i="9" r="F36"/>
  <c i="1" r="BC62"/>
  <c i="4" r="F34"/>
  <c i="1" r="BA57"/>
  <c i="4" r="F35"/>
  <c i="1" r="BB57"/>
  <c i="5" r="J34"/>
  <c i="1" r="AW58"/>
  <c i="8" r="F37"/>
  <c i="1" r="BD61"/>
  <c i="4" r="J34"/>
  <c i="1" r="AW57"/>
  <c i="8" r="J34"/>
  <c i="1" r="AW61"/>
  <c i="7" r="F37"/>
  <c i="1" r="BD60"/>
  <c i="9" r="J34"/>
  <c i="1" r="AW62"/>
  <c i="7" r="F35"/>
  <c i="1" r="BB60"/>
  <c i="7" r="F36"/>
  <c i="1" r="BC60"/>
  <c i="5" r="F34"/>
  <c i="1" r="BA58"/>
  <c i="6" r="J34"/>
  <c i="1" r="AW59"/>
  <c i="6" r="F35"/>
  <c i="1" r="BB59"/>
  <c i="4" r="F36"/>
  <c i="1" r="BC57"/>
  <c i="6" r="F34"/>
  <c i="1" r="BA59"/>
  <c i="6" r="F37"/>
  <c i="1" r="BD59"/>
  <c i="3" r="J34"/>
  <c i="1" r="AW56"/>
  <c i="5" r="F36"/>
  <c i="1" r="BC58"/>
  <c i="9" r="F34"/>
  <c i="1" r="BA62"/>
  <c i="3" r="F36"/>
  <c i="1" r="BC56"/>
  <c i="4" l="1" r="T83"/>
  <c i="2" r="R158"/>
  <c i="9" r="R84"/>
  <c r="R83"/>
  <c i="8" r="T88"/>
  <c r="T87"/>
  <c i="4" r="R83"/>
  <c i="3" r="R458"/>
  <c i="2" r="P158"/>
  <c i="3" r="P458"/>
  <c i="2" r="R86"/>
  <c i="3" r="R108"/>
  <c r="R107"/>
  <c i="4" r="P83"/>
  <c i="1" r="AU57"/>
  <c i="4" r="BK83"/>
  <c r="J83"/>
  <c r="J59"/>
  <c i="2" r="P87"/>
  <c r="P86"/>
  <c i="1" r="AU55"/>
  <c i="7" r="P85"/>
  <c i="1" r="AU60"/>
  <c i="3" r="T458"/>
  <c r="P108"/>
  <c r="P107"/>
  <c i="1" r="AU56"/>
  <c i="8" r="BK109"/>
  <c r="J109"/>
  <c r="J64"/>
  <c i="6" r="R84"/>
  <c i="3" r="T108"/>
  <c r="T107"/>
  <c i="8" r="R109"/>
  <c r="R87"/>
  <c i="2" r="T87"/>
  <c r="T86"/>
  <c i="5" r="BK82"/>
  <c r="J82"/>
  <c r="R82"/>
  <c i="9" r="BK84"/>
  <c r="J84"/>
  <c r="J60"/>
  <c i="2" r="BK158"/>
  <c r="J158"/>
  <c r="J63"/>
  <c i="8" r="J88"/>
  <c r="J60"/>
  <c i="7" r="BK85"/>
  <c r="J85"/>
  <c r="J59"/>
  <c i="6" r="BK84"/>
  <c r="J84"/>
  <c r="J59"/>
  <c i="3" r="BK107"/>
  <c r="J107"/>
  <c r="J59"/>
  <c i="5" r="J30"/>
  <c i="1" r="AG58"/>
  <c i="9" r="F33"/>
  <c i="1" r="AZ62"/>
  <c i="2" r="J33"/>
  <c i="1" r="AV55"/>
  <c r="AT55"/>
  <c i="4" r="J33"/>
  <c i="1" r="AV57"/>
  <c r="AT57"/>
  <c r="BC54"/>
  <c r="W32"/>
  <c i="3" r="J33"/>
  <c i="1" r="AV56"/>
  <c r="AT56"/>
  <c i="3" r="F33"/>
  <c i="1" r="AZ56"/>
  <c i="4" r="F33"/>
  <c i="1" r="AZ57"/>
  <c i="9" r="J33"/>
  <c i="1" r="AV62"/>
  <c r="AT62"/>
  <c r="BA54"/>
  <c r="W30"/>
  <c i="6" r="J33"/>
  <c i="1" r="AV59"/>
  <c r="AT59"/>
  <c i="5" r="J33"/>
  <c i="1" r="AV58"/>
  <c r="AT58"/>
  <c r="AN58"/>
  <c i="7" r="F33"/>
  <c i="1" r="AZ60"/>
  <c r="BD54"/>
  <c r="W33"/>
  <c i="8" r="F33"/>
  <c i="1" r="AZ61"/>
  <c r="BB54"/>
  <c r="W31"/>
  <c i="5" r="F33"/>
  <c i="1" r="AZ58"/>
  <c i="8" r="J33"/>
  <c i="1" r="AV61"/>
  <c r="AT61"/>
  <c i="2" r="F33"/>
  <c i="1" r="AZ55"/>
  <c i="6" r="F33"/>
  <c i="1" r="AZ59"/>
  <c i="7" r="J33"/>
  <c i="1" r="AV60"/>
  <c r="AT60"/>
  <c i="2" l="1" r="BK86"/>
  <c r="J86"/>
  <c i="5" r="J59"/>
  <c i="8" r="BK87"/>
  <c r="J87"/>
  <c i="9" r="BK83"/>
  <c r="J83"/>
  <c i="5" r="J39"/>
  <c i="2" r="J30"/>
  <c i="1" r="AG55"/>
  <c r="AX54"/>
  <c r="AW54"/>
  <c r="AK30"/>
  <c r="AY54"/>
  <c i="3" r="J30"/>
  <c i="1" r="AG56"/>
  <c r="AU54"/>
  <c i="7" r="J30"/>
  <c i="1" r="AG60"/>
  <c r="AN60"/>
  <c i="6" r="J30"/>
  <c i="1" r="AG59"/>
  <c r="AN59"/>
  <c i="4" r="J30"/>
  <c i="1" r="AG57"/>
  <c i="8" r="J30"/>
  <c i="1" r="AG61"/>
  <c i="9" r="J30"/>
  <c i="1" r="AG62"/>
  <c r="AZ54"/>
  <c r="W29"/>
  <c i="9" l="1" r="J39"/>
  <c i="2" r="J39"/>
  <c i="8" r="J39"/>
  <c i="4" r="J39"/>
  <c i="8" r="J59"/>
  <c i="2" r="J59"/>
  <c i="9" r="J59"/>
  <c i="7" r="J39"/>
  <c i="6" r="J39"/>
  <c i="3" r="J39"/>
  <c i="1" r="AN56"/>
  <c r="AN62"/>
  <c r="AN55"/>
  <c r="AN57"/>
  <c r="AN61"/>
  <c r="AG54"/>
  <c r="AK26"/>
  <c r="AV54"/>
  <c r="AK29"/>
  <c l="1"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<sst xmlns="http://schemas.openxmlformats.org/spreadsheetml/2006/main">
  <si>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</si>
  <si>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</si>
  <si>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</si>
  <si>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</si>
  <si>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</si>
  <si>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{66473a56-558b-45cf-9bdc-4fa91ae4581f}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</si>
  <si>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</si>
  <si>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</si>
  <si>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</si>
  <si>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</si>
  <si>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</si>
  <si>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</si>
  <si>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</si>
  <si>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</si>
  <si>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</si>
  <si>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</si>
  <si>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</si>
  <si>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SOU opravárenské Králíky – zateplení a rekonstrukce levého křídla hlavní budovy</t>
  </si>
  <si>
    <t>KSO:</t>
  </si>
  <si>
    <t/>
  </si>
  <si>
    <t>CC-CZ:</t>
  </si>
  <si>
    <t>Místo:</t>
  </si>
  <si>
    <t>Králíky</t>
  </si>
  <si>
    <t>Datum:</t>
  </si>
  <si>
    <t>26. 1. 2024</t>
  </si>
  <si>
    <t>Zadavatel:</t>
  </si>
  <si>
    <t>IČ:</t>
  </si>
  <si>
    <t>00087939</t>
  </si>
  <si>
    <t>Střední odborné učiliště opravárenské</t>
  </si>
  <si>
    <t>DIČ:</t>
  </si>
  <si>
    <t>Uchazeč:</t>
  </si>
  <si>
    <t>Vyplň údaj</t>
  </si>
  <si>
    <t>Projektant:</t>
  </si>
  <si>
    <t>01723359</t>
  </si>
  <si>
    <t>Ing. Pavel Švestka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</si>
  <si>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</si>
  <si>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</si>
  <si>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</si>
  <si>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</si>
  <si>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</si>
  <si>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</si>
  <si>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</si>
  <si>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</si>
  <si>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</si>
  <si>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</si>
  <si>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</si>
  <si>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</si>
  <si>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</si>
  <si>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</si>
  <si>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</si>
  <si>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</si>
  <si>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</si>
  <si>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</si>
  <si>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</si>
  <si>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</si>
  <si>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</si>
  <si>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</si>
  <si>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</si>
  <si>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</si>
  <si>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</si>
  <si>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</si>
  <si>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</si>
  <si>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</si>
  <si>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</si>
  <si>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</si>
  <si>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</si>
  <si>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</si>
  <si>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</si>
  <si>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</si>
  <si>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</si>
  <si>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</si>
  <si>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</si>
  <si>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</si>
  <si>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</si>
  <si>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</si>
  <si>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</si>
  <si>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</si>
  <si>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</si>
  <si>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</si>
  <si>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Bourací práce</t>
  </si>
  <si>
    <t>STA</t>
  </si>
  <si>
    <t>1</t>
  </si>
  <si>
    <t>{aac387b5-d78a-4de2-8596-a1c8b5e016cd}</t>
  </si>
  <si>
    <t>2</t>
  </si>
  <si>
    <t>B</t>
  </si>
  <si>
    <t>Stavební část</t>
  </si>
  <si>
    <t>{4002cf18-fbc9-401a-9e3e-07de0978a258}</t>
  </si>
  <si>
    <t>C</t>
  </si>
  <si>
    <t>Profese - vytápění</t>
  </si>
  <si>
    <t>{0f5fae84-4f55-4c47-9566-38c1b4288e10}</t>
  </si>
  <si>
    <t>Profese - Vzduchotechnika</t>
  </si>
  <si>
    <t>{b412e4b7-75e7-404f-a48d-d67ffe7bc6ba}</t>
  </si>
  <si>
    <t>E</t>
  </si>
  <si>
    <t>Elektroinstalace - silnoproudé rozvody</t>
  </si>
  <si>
    <t>{90a784e2-0c69-42d8-878f-50146502e3c2}</t>
  </si>
  <si>
    <t>F</t>
  </si>
  <si>
    <t>Elektroinstalace - slaboproudé rozvody</t>
  </si>
  <si>
    <t>{e5735d23-9c57-41d4-b810-da86e1d6bc8e}</t>
  </si>
  <si>
    <t>G</t>
  </si>
  <si>
    <t>Profese - zdravotechnika</t>
  </si>
  <si>
    <t>{2402ca31-4409-4d0c-bd8f-7765962b99af}</t>
  </si>
  <si>
    <t>H</t>
  </si>
  <si>
    <t>Přípojka spalškové kanalizace</t>
  </si>
  <si>
    <t>{8d8ef69a-5c12-40ee-a04f-2ec8e9bdb0c0}</t>
  </si>
  <si>
    <t>KRYCÍ LIST SOUPISU PRACÍ</t>
  </si>
  <si>
    <t>Objekt:</t>
  </si>
  <si>
    <t>A - Bourací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</si>
  <si>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</si>
  <si>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</si>
  <si>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</si>
  <si>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</si>
  <si>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</si>
  <si>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</si>
  <si>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</si>
  <si>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</si>
  <si>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762 - Konstrukce tesařské</t>
  </si>
  <si>
    <t xml:space="preserve">    763 - Konstrukce suché výstavby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</si>
  <si>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</si>
  <si>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</si>
  <si>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</si>
  <si>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</si>
  <si>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</si>
  <si>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</si>
  <si>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</si>
  <si>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</si>
  <si>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</si>
  <si>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</si>
  <si>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</si>
  <si>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</si>
  <si>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</si>
  <si>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</si>
  <si>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</si>
  <si>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</si>
  <si>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</si>
  <si>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</si>
  <si>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</si>
  <si>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</si>
  <si>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961044111</t>
  </si>
  <si>
    <t>Bourání základů z betonu prostého</t>
  </si>
  <si>
    <t>m3</t>
  </si>
  <si>
    <t>4</t>
  </si>
  <si>
    <t>896316537</t>
  </si>
  <si>
    <t>Online PSC</t>
  </si>
  <si>
    <t>https://podminky.urs.cz/item/CS_URS_2024_01/961044111</t>
  </si>
  <si>
    <t>VV</t>
  </si>
  <si>
    <t>(7,5+4,0)*0,5*1,0</t>
  </si>
  <si>
    <t>962031133</t>
  </si>
  <si>
    <t>Bourání příček nebo přizdívek z cihel pálených plných nebo dutých, tl. přes 100 do 150 mm</t>
  </si>
  <si>
    <t>m2</t>
  </si>
  <si>
    <t>1334584030</t>
  </si>
  <si>
    <t>https://podminky.urs.cz/item/CS_URS_2024_01/962031133</t>
  </si>
  <si>
    <t>(6,0+16,0+6,0)*5,0</t>
  </si>
  <si>
    <t>(6,5+0,5)*2,5</t>
  </si>
  <si>
    <t>Součet</t>
  </si>
  <si>
    <t>3</t>
  </si>
  <si>
    <t>962032231</t>
  </si>
  <si>
    <t>Bourání zdiva nadzákladového z cihel pálených plných nebo lícových nebo vápenopískových, na maltu vápennou nebo vápenocementovou, objemu přes 1 m3</t>
  </si>
  <si>
    <t>817554366</t>
  </si>
  <si>
    <t>https://podminky.urs.cz/item/CS_URS_2024_01/962032231</t>
  </si>
  <si>
    <t>Ventilační komín</t>
  </si>
  <si>
    <t>(1,05+1,4)*0,3*12</t>
  </si>
  <si>
    <t>Přístavba</t>
  </si>
  <si>
    <t>(7,0+3,8)*0,3*3,0</t>
  </si>
  <si>
    <t>965042241</t>
  </si>
  <si>
    <t>Bourání mazanin betonových nebo z litého asfaltu tl. přes 100 mm, plochy přes 4 m2</t>
  </si>
  <si>
    <t>749116807</t>
  </si>
  <si>
    <t>https://podminky.urs.cz/item/CS_URS_2024_01/965042241</t>
  </si>
  <si>
    <t>7,5*4,0*0,15</t>
  </si>
  <si>
    <t>5</t>
  </si>
  <si>
    <t>1716965324</t>
  </si>
  <si>
    <t>0,15*(12,05*15,95)</t>
  </si>
  <si>
    <t>6</t>
  </si>
  <si>
    <t>965045113</t>
  </si>
  <si>
    <t>Bourání potěrů tl. do 50 mm cementových nebo pískocementových, plochy přes 4 m2</t>
  </si>
  <si>
    <t>-1304415875</t>
  </si>
  <si>
    <t>https://podminky.urs.cz/item/CS_URS_2024_01/965045113</t>
  </si>
  <si>
    <t>Stávající podlahy</t>
  </si>
  <si>
    <t>12,05*15,95+7,0*6,45</t>
  </si>
  <si>
    <t>7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</si>
  <si>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</si>
  <si>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</si>
  <si>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-1870009669</t>
  </si>
  <si>
    <t>https://podminky.urs.cz/item/CS_URS_2024_01/967031132</t>
  </si>
  <si>
    <t>0,8*2,25*4+0,65*2,1*6+0,65*3,1*2</t>
  </si>
  <si>
    <t>8</t>
  </si>
  <si>
    <t>968072245</t>
  </si>
  <si>
    <t>Vybourání kovových rámů oken s křídly, dveřních zárubní, vrat, stěn, ostění nebo obkladů okenních rámů s křídly jednoduchých, plochy do 2 m2</t>
  </si>
  <si>
    <t>508280693</t>
  </si>
  <si>
    <t>https://podminky.urs.cz/item/CS_URS_2024_01/968072245</t>
  </si>
  <si>
    <t>1,0*2,0+1,0*1,0*3</t>
  </si>
  <si>
    <t>968072456</t>
  </si>
  <si>
    <t>Vybourání kovových rámů oken s křídly, dveřních zárubní, vrat, stěn, ostění nebo obkladů dveřních zárubní, plochy přes 2 m2</t>
  </si>
  <si>
    <t>-984828696</t>
  </si>
  <si>
    <t>https://podminky.urs.cz/item/CS_URS_2024_01/968072456</t>
  </si>
  <si>
    <t>0,9*2,0*6+2,0*2,0*4</t>
  </si>
  <si>
    <t>10</t>
  </si>
  <si>
    <t>968082017</t>
  </si>
  <si>
    <t>Vybourání plastových rámů oken s křídly, dveřních zárubní, vrat rámu oken s křídly, plochy přes 2 do 4 m2</t>
  </si>
  <si>
    <t>-1313463124</t>
  </si>
  <si>
    <t>https://podminky.urs.cz/item/CS_URS_2024_01/968082017</t>
  </si>
  <si>
    <t>1,3*2,1</t>
  </si>
  <si>
    <t>11</t>
  </si>
  <si>
    <t>971033681</t>
  </si>
  <si>
    <t>Vybourání otvorů ve zdivu základovém nebo nadzákladovém z cihel, tvárnic, příčkovek z cihel pálených na maltu vápennou nebo vápenocementovou plochy do 4 m2, tl. do 900 mm</t>
  </si>
  <si>
    <t>-1624171757</t>
  </si>
  <si>
    <t>https://podminky.urs.cz/item/CS_URS_2024_01/971033681</t>
  </si>
  <si>
    <t>0,8*(2,0+1,1)*2,25</t>
  </si>
  <si>
    <t>0,65*(1,5*2)*2,1</t>
  </si>
  <si>
    <t>0,65*1,5*3,1</t>
  </si>
  <si>
    <t>973031345</t>
  </si>
  <si>
    <t>Vysekání výklenků nebo kapes ve zdivu z cihel na maltu vápennou nebo vápenocementovou kapes, plochy do 0,25 m2, hl. do 300 mm</t>
  </si>
  <si>
    <t>kus</t>
  </si>
  <si>
    <t>-1977566417</t>
  </si>
  <si>
    <t>https://podminky.urs.cz/item/CS_URS_2024_01/973031345</t>
  </si>
  <si>
    <t>13</t>
  </si>
  <si>
    <t>974031167</t>
  </si>
  <si>
    <t>Vysekání rýh ve zdivu cihelném na maltu vápennou nebo vápenocementovou do hl. 150 mm a šířky do 300 mm</t>
  </si>
  <si>
    <t>m</t>
  </si>
  <si>
    <t>-1700768885</t>
  </si>
  <si>
    <t>https://podminky.urs.cz/item/CS_URS_2024_01/974031167</t>
  </si>
  <si>
    <t>2,2*6+1,7*2+2,7*2</t>
  </si>
  <si>
    <t>14</t>
  </si>
  <si>
    <t>974031169</t>
  </si>
  <si>
    <t>Vysekání rýh ve zdivu cihelném na maltu vápennou nebo vápenocementovou do hl. 150 mm a šířky Příplatek k ceně -1167 za každých dalších 100 mm šířky rýhy hl. do 150 mm</t>
  </si>
  <si>
    <t>314281815</t>
  </si>
  <si>
    <t>https://podminky.urs.cz/item/CS_URS_2024_01/974031169</t>
  </si>
  <si>
    <t>15</t>
  </si>
  <si>
    <t>978011191</t>
  </si>
  <si>
    <t>Otlučení vápenných nebo vápenocementových omítek vnitřních ploch stropů, v rozsahu přes 50 do 100 %</t>
  </si>
  <si>
    <t>371239361</t>
  </si>
  <si>
    <t>https://podminky.urs.cz/item/CS_URS_2024_01/978011191</t>
  </si>
  <si>
    <t>4,7*(12,05*2+15,95*2)</t>
  </si>
  <si>
    <t>2,5*(6,45*2+4,55)</t>
  </si>
  <si>
    <t>16</t>
  </si>
  <si>
    <t>978015391</t>
  </si>
  <si>
    <t>Otlučení vápenných nebo vápenocementových omítek vnějších ploch s vyškrabáním spar a s očištěním zdiva stupně členitosti 1 a 2, v rozsahu přes 80 do 100 %</t>
  </si>
  <si>
    <t>1954814173</t>
  </si>
  <si>
    <t>https://podminky.urs.cz/item/CS_URS_2024_01/978015391</t>
  </si>
  <si>
    <t>6,3*(12,35+16,6)</t>
  </si>
  <si>
    <t>17</t>
  </si>
  <si>
    <t>X01</t>
  </si>
  <si>
    <t>Demontáž vytápění, včetně likvidace</t>
  </si>
  <si>
    <t>soubor</t>
  </si>
  <si>
    <t>1845473384</t>
  </si>
  <si>
    <t>18</t>
  </si>
  <si>
    <t>X02</t>
  </si>
  <si>
    <t>Demontáž stávajících elektroinstalací</t>
  </si>
  <si>
    <t>320046246</t>
  </si>
  <si>
    <t>997</t>
  </si>
  <si>
    <t>Přesun sutě</t>
  </si>
  <si>
    <t>19</t>
  </si>
  <si>
    <t>997013501</t>
  </si>
  <si>
    <t>Odvoz suti a vybouraných hmot na skládku nebo meziskládku se složením, na vzdálenost do 1 km</t>
  </si>
  <si>
    <t>t</t>
  </si>
  <si>
    <t>-315859457</t>
  </si>
  <si>
    <t>https://podminky.urs.cz/item/CS_URS_2024_01/997013501</t>
  </si>
  <si>
    <t>20</t>
  </si>
  <si>
    <t>997013509</t>
  </si>
  <si>
    <t>Odvoz suti a vybouraných hmot na skládku nebo meziskládku se složením, na vzdálenost Příplatek k ceně za každý další započatý 1 km přes 1 km</t>
  </si>
  <si>
    <t>-1784774746</t>
  </si>
  <si>
    <t>https://podminky.urs.cz/item/CS_URS_2024_01/997013509</t>
  </si>
  <si>
    <t>240,701*5 'Přepočtené koeficientem množství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</si>
  <si>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</si>
  <si>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</si>
  <si>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-140446428</t>
  </si>
  <si>
    <t>https://podminky.urs.cz/item/CS_URS_2024_01/997013869</t>
  </si>
  <si>
    <t>PSV</t>
  </si>
  <si>
    <t>Práce a dodávky PSV</t>
  </si>
  <si>
    <t>762</t>
  </si>
  <si>
    <t>Konstrukce tesařské</t>
  </si>
  <si>
    <t>22</t>
  </si>
  <si>
    <t>762331813</t>
  </si>
  <si>
    <t>Demontáž vázaných konstrukcí krovů sklonu do 60° z hranolů, hranolků, fošen, průřezové plochy přes 224 do 288 cm2</t>
  </si>
  <si>
    <t>1899634266</t>
  </si>
  <si>
    <t>https://podminky.urs.cz/item/CS_URS_2024_01/762331813</t>
  </si>
  <si>
    <t>5,0*8+7,5*2</t>
  </si>
  <si>
    <t>23</t>
  </si>
  <si>
    <t>762341811</t>
  </si>
  <si>
    <t>Demontáž bednění a laťování bednění střech rovných, obloukových, sklonu do 60° se všemi nadstřešními konstrukcemi z prken hrubých, hoblovaných tl. do 32 mm</t>
  </si>
  <si>
    <t>513213381</t>
  </si>
  <si>
    <t>https://podminky.urs.cz/item/CS_URS_2024_01/762341811</t>
  </si>
  <si>
    <t>763</t>
  </si>
  <si>
    <t>Konstrukce suché výstavby</t>
  </si>
  <si>
    <t>24</t>
  </si>
  <si>
    <t>763111811</t>
  </si>
  <si>
    <t>Demontáž příček ze sádrokartonových desek s nosnou konstrukcí z ocelových profilů jednoduchých, opláštění jednoduché</t>
  </si>
  <si>
    <t>1091086139</t>
  </si>
  <si>
    <t>https://podminky.urs.cz/item/CS_URS_2024_01/763111811</t>
  </si>
  <si>
    <t>1,65*2,5</t>
  </si>
  <si>
    <t>25</t>
  </si>
  <si>
    <t>763135811</t>
  </si>
  <si>
    <t>Demontáž podhledu sádrokartonového kazetového na zavěšeném na roštu viditelném</t>
  </si>
  <si>
    <t>-2004187767</t>
  </si>
  <si>
    <t>https://podminky.urs.cz/item/CS_URS_2024_01/763135811</t>
  </si>
  <si>
    <t>6*9+6*6,7+6*13,5</t>
  </si>
  <si>
    <t>767</t>
  </si>
  <si>
    <t>Konstrukce zámečnické</t>
  </si>
  <si>
    <t>26</t>
  </si>
  <si>
    <t>767392802</t>
  </si>
  <si>
    <t>Demontáž krytin střech z plechů šroubovaných do suti</t>
  </si>
  <si>
    <t>1611573731</t>
  </si>
  <si>
    <t>https://podminky.urs.cz/item/CS_URS_2024_01/767392802</t>
  </si>
  <si>
    <t>7,5*5,0</t>
  </si>
  <si>
    <t>B - Stavební část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</si>
  <si>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</si>
  <si>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</si>
  <si>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</si>
  <si>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</si>
  <si>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  43 - Schodišťové konstrukce a rampy</t>
  </si>
  <si>
    <t xml:space="preserve">    5 - Komunikace</t>
  </si>
  <si>
    <t xml:space="preserve">    6 - Úpravy povrchů, podlahy a osazování výplní</t>
  </si>
  <si>
    <t xml:space="preserve">    998 - Přesun hmot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</si>
  <si>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</si>
  <si>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</si>
  <si>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</si>
  <si>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714 - Akustická a protiotřesová opatření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</si>
  <si>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</si>
  <si>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</si>
  <si>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</si>
  <si>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</si>
  <si>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</si>
  <si>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</si>
  <si>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    789 - Povrchové úpravy ocelových konstrukcí a technologických zařízení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</si>
  <si>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</si>
  <si>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</si>
  <si>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</si>
  <si>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>Zemní práce</t>
  </si>
  <si>
    <t>121151103</t>
  </si>
  <si>
    <t>Sejmutí ornice strojně při souvislé ploše do 100 m2, tl. vrstvy do 200 mm</t>
  </si>
  <si>
    <t>1916649899</t>
  </si>
  <si>
    <t>https://podminky.urs.cz/item/CS_URS_2024_01/121151103</t>
  </si>
  <si>
    <t>V místě chodníku a schodiště</t>
  </si>
  <si>
    <t>1,5*(14,22+1,53)</t>
  </si>
  <si>
    <t>122251103</t>
  </si>
  <si>
    <t>Odkopávky a prokopávky nezapažené strojně v hornině třídy těžitelnosti I skupiny 3 přes 50 do 100 m3</t>
  </si>
  <si>
    <t>-1722510330</t>
  </si>
  <si>
    <t>https://podminky.urs.cz/item/CS_URS_2024_01/122251103</t>
  </si>
  <si>
    <t>Uvnitř objektu</t>
  </si>
  <si>
    <t>0,4*(12,05*15,95)</t>
  </si>
  <si>
    <t>1,5*(14,22+1,53)*0,2</t>
  </si>
  <si>
    <t>132251101</t>
  </si>
  <si>
    <t>Hloubení nezapažených rýh šířky do 800 mm strojně s urovnáním dna do předepsaného profilu a spádu v hornině třídy těžitelnosti I skupiny 3 do 20 m3</t>
  </si>
  <si>
    <t>1283716141</t>
  </si>
  <si>
    <t>https://podminky.urs.cz/item/CS_URS_2024_01/132251101</t>
  </si>
  <si>
    <t>0,6*0,6*(5,6+11,75)</t>
  </si>
  <si>
    <t>0,5*0,8*(1,74*2+0,7)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</si>
  <si>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</si>
  <si>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</si>
  <si>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1136442443</t>
  </si>
  <si>
    <t>https://podminky.urs.cz/item/CS_URS_2024_01/162251102</t>
  </si>
  <si>
    <t>Ornice</t>
  </si>
  <si>
    <t>0,2*23,625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</si>
  <si>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</si>
  <si>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</si>
  <si>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1017135252</t>
  </si>
  <si>
    <t>https://podminky.urs.cz/item/CS_URS_2024_01/162751117</t>
  </si>
  <si>
    <t>81,604+7,918</t>
  </si>
  <si>
    <t>174251101</t>
  </si>
  <si>
    <t>Zásyp sypaninou z jakékoliv horniny strojně s uložením výkopku ve vrstvách bez zhutnění jam, šachet, rýh nebo kolem objektů v těchto vykopávkách</t>
  </si>
  <si>
    <t>1438696946</t>
  </si>
  <si>
    <t>https://podminky.urs.cz/item/CS_URS_2024_01/174251101</t>
  </si>
  <si>
    <t>pod schodiště</t>
  </si>
  <si>
    <t>0,7*1,3*0,6</t>
  </si>
  <si>
    <t>M</t>
  </si>
  <si>
    <t>58343959</t>
  </si>
  <si>
    <t>kamenivo drcené hrubé frakce 32/63</t>
  </si>
  <si>
    <t>1068649979</t>
  </si>
  <si>
    <t>0,546*1,8 'Přepočtené koeficientem množství</t>
  </si>
  <si>
    <t>181951112</t>
  </si>
  <si>
    <t>Úprava pláně vyrovnáním výškových rozdílů strojně v hornině třídy těžitelnosti I, skupiny 1 až 3 se zhutněním</t>
  </si>
  <si>
    <t>2031536946</t>
  </si>
  <si>
    <t>https://podminky.urs.cz/item/CS_URS_2024_01/181951112</t>
  </si>
  <si>
    <t>12,05*15,95+23,625</t>
  </si>
  <si>
    <t>182351135</t>
  </si>
  <si>
    <t>Rozprostření a urovnání ornice ve svahu sklonu přes 1:5 strojně při souvislé ploše přes 500 m2, tl. vrstvy přes 250 do 300 mm</t>
  </si>
  <si>
    <t>1462646354</t>
  </si>
  <si>
    <t>https://podminky.urs.cz/item/CS_URS_2024_01/182351135</t>
  </si>
  <si>
    <t>23,625*0,2/0,3</t>
  </si>
  <si>
    <t>Zakládání</t>
  </si>
  <si>
    <t>271532212</t>
  </si>
  <si>
    <t>Podsyp pod základové konstrukce se zhutněním a urovnáním povrchu z kameniva hrubého, frakce 16 - 32 mm</t>
  </si>
  <si>
    <t>-1728360785</t>
  </si>
  <si>
    <t>https://podminky.urs.cz/item/CS_URS_2024_01/271532212</t>
  </si>
  <si>
    <t>0,2*(12,05*15,95)</t>
  </si>
  <si>
    <t>273313811</t>
  </si>
  <si>
    <t>Základy z betonu prostého desky z betonu kamenem neprokládaného tř. C 25/30</t>
  </si>
  <si>
    <t>492330415</t>
  </si>
  <si>
    <t>https://podminky.urs.cz/item/CS_URS_2024_01/273313811</t>
  </si>
  <si>
    <t>273362021</t>
  </si>
  <si>
    <t>Výztuž základů desek ze svařovaných sítí z drátů typu KARI</t>
  </si>
  <si>
    <t>196010639</t>
  </si>
  <si>
    <t>https://podminky.urs.cz/item/CS_URS_2024_01/273362021</t>
  </si>
  <si>
    <t>KARI 150/150/6</t>
  </si>
  <si>
    <t>(12,05*15,95)*0,001*3,033*1,25</t>
  </si>
  <si>
    <t>274313711</t>
  </si>
  <si>
    <t>Základy z betonu prostého pasy betonu kamenem neprokládaného tř. C 20/25</t>
  </si>
  <si>
    <t>-604061623</t>
  </si>
  <si>
    <t>https://podminky.urs.cz/item/CS_URS_2024_01/274313711</t>
  </si>
  <si>
    <t>0,6*0,8*(5,6+11,75)</t>
  </si>
  <si>
    <t>0,5*0,7*(1,74*2+0,7)</t>
  </si>
  <si>
    <t>279113145</t>
  </si>
  <si>
    <t>Základové zdi z tvárnic ztraceného bednění včetně výplně z betonu bez zvláštních nároků na vliv prostředí třídy C 20/25, tloušťky zdiva přes 300 do 400 mm</t>
  </si>
  <si>
    <t>1054634538</t>
  </si>
  <si>
    <t>https://podminky.urs.cz/item/CS_URS_2024_01/279113145</t>
  </si>
  <si>
    <t>Schody</t>
  </si>
  <si>
    <t>1,69*2*0,6+0,7*0,25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</si>
  <si>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</si>
  <si>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</si>
  <si>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1797055220</t>
  </si>
  <si>
    <t>https://podminky.urs.cz/item/CS_URS_2024_01/279361821</t>
  </si>
  <si>
    <t>Vodorvná výztuž pr.10</t>
  </si>
  <si>
    <t>0,001*0,617*(1,69*2+0,7)*2*2</t>
  </si>
  <si>
    <t>Svislá výztuž pr.10</t>
  </si>
  <si>
    <t>0,001*0,617*(1,69*2+0,7)/0,3*2*0,75</t>
  </si>
  <si>
    <t>Svislé a kompletní konstrukce</t>
  </si>
  <si>
    <t>310271055</t>
  </si>
  <si>
    <t>Zazdívka otvorů ve zdivu nadzákladovém pórobetonovými tvárnicemi plochy přes 1 do 4 m2, tl. zdiva 200 mm, pevnost tvárnic přes P2 do P4</t>
  </si>
  <si>
    <t>-334784690</t>
  </si>
  <si>
    <t>https://podminky.urs.cz/item/CS_URS_2024_01/310271055</t>
  </si>
  <si>
    <t>1,85*2,5</t>
  </si>
  <si>
    <t>311234011</t>
  </si>
  <si>
    <t>Zdivo jednovrstvé z cihel děrovaných nebroušených klasických spojených na pero a drážku na maltu M5, pevnost cihel přes P10 do P15, tl. zdiva 175 mm</t>
  </si>
  <si>
    <t>-692209282</t>
  </si>
  <si>
    <t>https://podminky.urs.cz/item/CS_URS_2024_01/311234011</t>
  </si>
  <si>
    <t>2,6*2,5</t>
  </si>
  <si>
    <t>311236301</t>
  </si>
  <si>
    <t>Zdivo jednovrstvé zvukově izolační z cihel děrovaných z broušených cihel na tenkovrstvou maltu, pevnost cihel do P15, tl. zdiva 190 mm</t>
  </si>
  <si>
    <t>-3041072</t>
  </si>
  <si>
    <t>https://podminky.urs.cz/item/CS_URS_2024_01/311236301</t>
  </si>
  <si>
    <t>(6,0+12,05)*4,7-1,1*2,5-1,5*2,5</t>
  </si>
  <si>
    <t>317168053</t>
  </si>
  <si>
    <t>Překlady keramické vysoké osazené do maltového lože, šířky překladu 70 mm výšky 238 mm, délky 1500 mm</t>
  </si>
  <si>
    <t>-1857821331</t>
  </si>
  <si>
    <t>https://podminky.urs.cz/item/CS_URS_2024_01/317168053</t>
  </si>
  <si>
    <t>317168054</t>
  </si>
  <si>
    <t>Překlady keramické vysoké osazené do maltového lože, šířky překladu 70 mm výšky 238 mm, délky 1750 mm</t>
  </si>
  <si>
    <t>453809261</t>
  </si>
  <si>
    <t>https://podminky.urs.cz/item/CS_URS_2024_01/317168054</t>
  </si>
  <si>
    <t>317944323</t>
  </si>
  <si>
    <t>Válcované nosníky dodatečně osazované do připravených otvorů bez zazdění hlav č. 14 až 22</t>
  </si>
  <si>
    <t>2065920799</t>
  </si>
  <si>
    <t>https://podminky.urs.cz/item/CS_URS_2024_01/317944323</t>
  </si>
  <si>
    <t>I č.160 (hmotnost 17,9 kg/m)</t>
  </si>
  <si>
    <t>0,001*17,9*(2,0*5*3+5*1,5+5*2,5)</t>
  </si>
  <si>
    <t>I č.200 (hmotnost 26,2 kg/m)</t>
  </si>
  <si>
    <t>0,001*26,2*(6,75*3)</t>
  </si>
  <si>
    <t>13010718</t>
  </si>
  <si>
    <t>ocel profilová jakost S235JR (11 375) průřez I (IPN) 160</t>
  </si>
  <si>
    <t>785582550</t>
  </si>
  <si>
    <t>13010722</t>
  </si>
  <si>
    <t>ocel profilová jakost S235JR (11 375) průřez I (IPN) 200</t>
  </si>
  <si>
    <t>-1456617771</t>
  </si>
  <si>
    <t>317998115</t>
  </si>
  <si>
    <t>Izolace tepelná mezi překlady z pěnového polystyrenu výšky 24 cm, tloušťky 100 mm</t>
  </si>
  <si>
    <t>-1186257325</t>
  </si>
  <si>
    <t>https://podminky.urs.cz/item/CS_URS_2024_01/317998115</t>
  </si>
  <si>
    <t>1,5+1,75</t>
  </si>
  <si>
    <t>319231214</t>
  </si>
  <si>
    <t>Dodatečná izolace zdiva podřezáním řetězovou pilou zdiva cihelného, tloušťky přes 600 do 800 mm</t>
  </si>
  <si>
    <t>-1756222740</t>
  </si>
  <si>
    <t>https://podminky.urs.cz/item/CS_URS_2024_01/319231214</t>
  </si>
  <si>
    <t>0,65*(16,6+11,7)</t>
  </si>
  <si>
    <t>340271025</t>
  </si>
  <si>
    <t>Zazdívka otvorů v příčkách nebo stěnách pórobetonovými tvárnicemi plochy přes 1 m2 do 4 m2, objemová hmotnost 500 kg/m3, tloušťka příčky 100 mm</t>
  </si>
  <si>
    <t>-1206912057</t>
  </si>
  <si>
    <t>https://podminky.urs.cz/item/CS_URS_2024_01/340271025</t>
  </si>
  <si>
    <t>1,0*2,0*2+1,2*1,0</t>
  </si>
  <si>
    <t>27</t>
  </si>
  <si>
    <t>342272225</t>
  </si>
  <si>
    <t>Příčky z pórobetonových tvárnic hladkých na tenké maltové lože objemová hmotnost do 500 kg/m3, tloušťka příčky 100 mm</t>
  </si>
  <si>
    <t>-107376126</t>
  </si>
  <si>
    <t>https://podminky.urs.cz/item/CS_URS_2024_01/342272225</t>
  </si>
  <si>
    <t>2,6*(2,5+3,1)</t>
  </si>
  <si>
    <t>28</t>
  </si>
  <si>
    <t>346244381</t>
  </si>
  <si>
    <t>Plentování ocelových válcovaných nosníků jednostranné cihlami na maltu, výška stojiny do 200 mm</t>
  </si>
  <si>
    <t>-432258272</t>
  </si>
  <si>
    <t>https://podminky.urs.cz/item/CS_URS_2024_01/346244381</t>
  </si>
  <si>
    <t>0,16*2,0*5*3+0,16*1,5*5+0,16*2,5*5</t>
  </si>
  <si>
    <t>Vodorovné konstrukce</t>
  </si>
  <si>
    <t>29</t>
  </si>
  <si>
    <t>411354209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</si>
  <si>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lesklým, výšky vln 40 mm, tl. plechu 1,00 mm</t>
  </si>
  <si>
    <t>112835126</t>
  </si>
  <si>
    <t>https://podminky.urs.cz/item/CS_URS_2024_01/411354209</t>
  </si>
  <si>
    <t>6,45*2,0</t>
  </si>
  <si>
    <t>30</t>
  </si>
  <si>
    <t>417321515</t>
  </si>
  <si>
    <t>Ztužující pásy a věnce z betonu železového (bez výztuže) tř. C 25/30</t>
  </si>
  <si>
    <t>-636143466</t>
  </si>
  <si>
    <t>https://podminky.urs.cz/item/CS_URS_2024_01/417321515</t>
  </si>
  <si>
    <t>Ztužující věnec na nové zdivo</t>
  </si>
  <si>
    <t>0,19*0,2*(12,05+6,0)</t>
  </si>
  <si>
    <t>31</t>
  </si>
  <si>
    <t>417351115</t>
  </si>
  <si>
    <t>Bednění bočnic ztužujících pásů a věnců včetně vzpěr zřízení</t>
  </si>
  <si>
    <t>284013864</t>
  </si>
  <si>
    <t>https://podminky.urs.cz/item/CS_URS_2024_01/417351115</t>
  </si>
  <si>
    <t>0,19*2*(12,05+6,0)</t>
  </si>
  <si>
    <t>32</t>
  </si>
  <si>
    <t>417351116</t>
  </si>
  <si>
    <t>Bednění bočnic ztužujících pásů a věnců včetně vzpěr odstranění</t>
  </si>
  <si>
    <t>566872852</t>
  </si>
  <si>
    <t>https://podminky.urs.cz/item/CS_URS_2024_01/417351116</t>
  </si>
  <si>
    <t>33</t>
  </si>
  <si>
    <t>417361821</t>
  </si>
  <si>
    <t>Výztuž ztužujících pásů a věnců z betonářské oceli 10 505 (R) nebo BSt 500</t>
  </si>
  <si>
    <t>-1643533273</t>
  </si>
  <si>
    <t>https://podminky.urs.cz/item/CS_URS_2024_01/417361821</t>
  </si>
  <si>
    <t>Výztuž 4x R12 + třmínky R6 á 200mm</t>
  </si>
  <si>
    <t>0,001*0,222/0,2*(12,05+6,0)</t>
  </si>
  <si>
    <t>0,001*0,888*4*(12,05+6,0)</t>
  </si>
  <si>
    <t>34</t>
  </si>
  <si>
    <t>431351121</t>
  </si>
  <si>
    <t>Bednění podest, podstupňových desek a ramp včetně podpěrné konstrukce výšky do 4 m půdorysně přímočarých zřízení</t>
  </si>
  <si>
    <t>1722559960</t>
  </si>
  <si>
    <t>https://podminky.urs.cz/item/CS_URS_2024_01/431351121</t>
  </si>
  <si>
    <t>0,2*(2,0*2+1,5)</t>
  </si>
  <si>
    <t>35</t>
  </si>
  <si>
    <t>431351122</t>
  </si>
  <si>
    <t>Bednění podest, podstupňových desek a ramp včetně podpěrné konstrukce výšky do 4 m půdorysně přímočarých odstranění</t>
  </si>
  <si>
    <t>1726238167</t>
  </si>
  <si>
    <t>https://podminky.urs.cz/item/CS_URS_2024_01/431351122</t>
  </si>
  <si>
    <t>36</t>
  </si>
  <si>
    <t>434121425</t>
  </si>
  <si>
    <t>Osazování schodišťových stupňů železobetonových s vyspárováním styčných spár, s provizorním dřevěným zábradlím a dočasným zakrytím stupnic prkny na desku, stupňů broušených nebo leštěných</t>
  </si>
  <si>
    <t>1445444906</t>
  </si>
  <si>
    <t>https://podminky.urs.cz/item/CS_URS_2024_01/434121425</t>
  </si>
  <si>
    <t>1,6*5</t>
  </si>
  <si>
    <t>37</t>
  </si>
  <si>
    <t>PSB.35014400</t>
  </si>
  <si>
    <t>Stupeň přímý 160 cm (Tryskaný Přírodní) 1600x350x150</t>
  </si>
  <si>
    <t>1494408534</t>
  </si>
  <si>
    <t>43</t>
  </si>
  <si>
    <t>Schodišťové konstrukce a rampy</t>
  </si>
  <si>
    <t>38</t>
  </si>
  <si>
    <t>430321414.1</t>
  </si>
  <si>
    <t>Schodišťové konstrukce a rampy z betonu železového (bez výztuže) stupně, schodnice, ramena, podesty s nosníky tř. C 25/30</t>
  </si>
  <si>
    <t>-1763348522</t>
  </si>
  <si>
    <t>https://podminky.urs.cz/item/CS_URS_2024_01/430321414.1</t>
  </si>
  <si>
    <t>Venkovní vstupní schodiště - deska</t>
  </si>
  <si>
    <t>2,0*1,5*0,2</t>
  </si>
  <si>
    <t>39</t>
  </si>
  <si>
    <t>430361821</t>
  </si>
  <si>
    <t>Výztuž schodišťových konstrukcí a ramp stupňů, schodnic, ramen, podest s nosníky z betonářské oceli 10 505 (R) nebo BSt 500</t>
  </si>
  <si>
    <t>-1569184706</t>
  </si>
  <si>
    <t>https://podminky.urs.cz/item/CS_URS_2024_01/430361821</t>
  </si>
  <si>
    <t>Venkovní schodiště - KARI síť 150/150/8 hmotnost 5,4 kg/m2</t>
  </si>
  <si>
    <t>2,0*1,5*1,25*5,4*0,001</t>
  </si>
  <si>
    <t>40</t>
  </si>
  <si>
    <t>434351141</t>
  </si>
  <si>
    <t>Bednění stupňů betonovaných na podstupňové desce nebo na terénu půdorysně přímočarých zřízení</t>
  </si>
  <si>
    <t>-264925558</t>
  </si>
  <si>
    <t>https://podminky.urs.cz/item/CS_URS_2024_01/434351141</t>
  </si>
  <si>
    <t>1,5*0,15*3</t>
  </si>
  <si>
    <t>41</t>
  </si>
  <si>
    <t>434351142</t>
  </si>
  <si>
    <t>Bednění stupňů betonovaných na podstupňové desce nebo na terénu půdorysně přímočarých odstranění</t>
  </si>
  <si>
    <t>483738396</t>
  </si>
  <si>
    <t>https://podminky.urs.cz/item/CS_URS_2024_01/434351142</t>
  </si>
  <si>
    <t>Komunikace</t>
  </si>
  <si>
    <t>42</t>
  </si>
  <si>
    <t>564871116</t>
  </si>
  <si>
    <t>Podklad ze štěrkodrti ŠD s rozprostřením a zhutněním plochy přes 100 m2, po zhutnění tl. 300 mm</t>
  </si>
  <si>
    <t>967067365</t>
  </si>
  <si>
    <t>https://podminky.urs.cz/item/CS_URS_2024_01/564871116</t>
  </si>
  <si>
    <t>1,3*15</t>
  </si>
  <si>
    <t>596211111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</si>
  <si>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50 do 100 m2</t>
  </si>
  <si>
    <t>1693990879</t>
  </si>
  <si>
    <t>https://podminky.urs.cz/item/CS_URS_2024_01/596211111</t>
  </si>
  <si>
    <t>44</t>
  </si>
  <si>
    <t>59245018</t>
  </si>
  <si>
    <t>dlažba skladebná betonová 200x100mm tl 60mm přírodní</t>
  </si>
  <si>
    <t>1926042013</t>
  </si>
  <si>
    <t>Úpravy povrchů, podlahy a osazování výplní</t>
  </si>
  <si>
    <t>45</t>
  </si>
  <si>
    <t>612131302</t>
  </si>
  <si>
    <t>Podkladní a spojovací vrstva vnitřních omítaných ploch cementový postřik nanášený strojně síťovitě (pokrytí plochy 50 až 75 %) stěn</t>
  </si>
  <si>
    <t>-780617431</t>
  </si>
  <si>
    <t>https://podminky.urs.cz/item/CS_URS_2024_01/612131302</t>
  </si>
  <si>
    <t>mč 101 chodba</t>
  </si>
  <si>
    <t>4,5*(6,0*2+2,1*2+0,65*2)</t>
  </si>
  <si>
    <t>-1,1*2,5-1,5*2,5</t>
  </si>
  <si>
    <t>mč 102 PC učebna</t>
  </si>
  <si>
    <t>4,5*(6,0*2+9,76*2)</t>
  </si>
  <si>
    <t>0,6*(1,46+2,1*2)*5</t>
  </si>
  <si>
    <t>-1,1*2,5-1,46*2,1*5</t>
  </si>
  <si>
    <t>mč 103 přednáškový sál</t>
  </si>
  <si>
    <t>4,5*(9,76*2+12,05*2)</t>
  </si>
  <si>
    <t>0,6*(1,46+2,1*2)*2+0,6*(1,46+3,1*2)</t>
  </si>
  <si>
    <t>-1,46*2,1*2-1,46*3,1*1-2,0*2,5-1,5*2,5-1,1*2,5</t>
  </si>
  <si>
    <t>mč 104 sklad</t>
  </si>
  <si>
    <t>2,5*(6,45*2+7,0*2)</t>
  </si>
  <si>
    <t>0,7*(2,0+2,5*2)</t>
  </si>
  <si>
    <t>-2,0*2,25</t>
  </si>
  <si>
    <t>mč 105 čajová kuchyňka</t>
  </si>
  <si>
    <t>2,5*(3,0*2+2,5*2)</t>
  </si>
  <si>
    <t>0,7*(1,1+2,5*2)</t>
  </si>
  <si>
    <t>-0,9*2,25</t>
  </si>
  <si>
    <t>46</t>
  </si>
  <si>
    <t>612131321</t>
  </si>
  <si>
    <t>Podkladní a spojovací vrstva vnitřních omítaných ploch penetrace disperzní nanášená strojně stěn</t>
  </si>
  <si>
    <t>-300188224</t>
  </si>
  <si>
    <t>https://podminky.urs.cz/item/CS_URS_2024_01/612131321</t>
  </si>
  <si>
    <t>47</t>
  </si>
  <si>
    <t>612321321</t>
  </si>
  <si>
    <t>Omítka vápenocementová vnitřních ploch nanášená strojně jednovrstvá, tloušťky do 10 mm hladká svislých konstrukcí stěn</t>
  </si>
  <si>
    <t>-834474090</t>
  </si>
  <si>
    <t>https://podminky.urs.cz/item/CS_URS_2024_01/612321321</t>
  </si>
  <si>
    <t>2*9,76*4,5</t>
  </si>
  <si>
    <t>48</t>
  </si>
  <si>
    <t>612321341</t>
  </si>
  <si>
    <t>Omítka vápenocementová vnitřních ploch nanášená strojně dvouvrstvá, tloušťky jádrové omítky do 10 mm a tloušťky štuku do 3 mm štuková svislých konstrukcí stěn</t>
  </si>
  <si>
    <t>365401743</t>
  </si>
  <si>
    <t>https://podminky.urs.cz/item/CS_URS_2024_01/612321341</t>
  </si>
  <si>
    <t>-4,5*9,76*2</t>
  </si>
  <si>
    <t>49</t>
  </si>
  <si>
    <t>612321391</t>
  </si>
  <si>
    <t>Omítka vápenocementová vnitřních ploch nanášená strojně Příplatek k cenám za každých dalších i započatých 5 mm tloušťky omítky přes 10 mm stěn</t>
  </si>
  <si>
    <t>56862581</t>
  </si>
  <si>
    <t>https://podminky.urs.cz/item/CS_URS_2024_01/612321391</t>
  </si>
  <si>
    <t>495,905*4 'Přepočtené koeficientem množství</t>
  </si>
  <si>
    <t>50</t>
  </si>
  <si>
    <t>621221031</t>
  </si>
  <si>
    <t>Montáž kontaktního zateplení lepením a mechanickým kotvením z desek minerální vlny s podélnou orientací vláken nebo kombinovaných (dodávka ve specifikaci) na vnější podhledy, na podklad betonový nebo z lehčeného betonu, z tvárnic keramických nebo vápenopískových, tloušťky desek přes 120 do 160 mm</t>
  </si>
  <si>
    <t>1794982357</t>
  </si>
  <si>
    <t>https://podminky.urs.cz/item/CS_URS_2024_01/621221031</t>
  </si>
  <si>
    <t>Zateplení klenby pod přednáškovým sálem</t>
  </si>
  <si>
    <t>2,5*6,6</t>
  </si>
  <si>
    <t>51</t>
  </si>
  <si>
    <t>63142027</t>
  </si>
  <si>
    <t>deska tepelně izolační minerální kontaktních fasád podélné vlákno λ=0,035-0,036 tl 140mm</t>
  </si>
  <si>
    <t>-1046706923</t>
  </si>
  <si>
    <t>16,5*1,05 'Přepočtené koeficientem množství</t>
  </si>
  <si>
    <t>52</t>
  </si>
  <si>
    <t>622143003</t>
  </si>
  <si>
    <t>Montáž omítkových profilů plastových, pozinkovaných nebo dřevěných upevněných vtlačením do podkladní vrstvy nebo přibitím rohových s tkaninou</t>
  </si>
  <si>
    <t>-830649988</t>
  </si>
  <si>
    <t>https://podminky.urs.cz/item/CS_URS_2024_01/622143003</t>
  </si>
  <si>
    <t>(2,1*2+1,5)*8</t>
  </si>
  <si>
    <t>(3,1*2+1,5)*1</t>
  </si>
  <si>
    <t>2,5*12+1,1*2+1,5*2+2,0+1,1</t>
  </si>
  <si>
    <t>4,5*4</t>
  </si>
  <si>
    <t>53</t>
  </si>
  <si>
    <t>55343021</t>
  </si>
  <si>
    <t>profil rohový Pz s kulatou hlavou pro vnitřní omítky tl 12mm</t>
  </si>
  <si>
    <t>-1938864283</t>
  </si>
  <si>
    <t>114,285714285714*1,05 'Přepočtené koeficientem množství</t>
  </si>
  <si>
    <t>54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</si>
  <si>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</si>
  <si>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</si>
  <si>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1398277666</t>
  </si>
  <si>
    <t>https://podminky.urs.cz/item/CS_URS_2024_01/622143004</t>
  </si>
  <si>
    <t>2,25*8+1,1*2+1,5*2</t>
  </si>
  <si>
    <t>55</t>
  </si>
  <si>
    <t>59051476</t>
  </si>
  <si>
    <t>profil začišťovací PVC 9mm s výztužnou tkaninou pro ostění ETICS</t>
  </si>
  <si>
    <t>1285714267</t>
  </si>
  <si>
    <t>78,5824345146377*1,05 'Přepočtené koeficientem množství</t>
  </si>
  <si>
    <t>56</t>
  </si>
  <si>
    <t>622211021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</si>
  <si>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80 do 120 mm</t>
  </si>
  <si>
    <t>-1755378897</t>
  </si>
  <si>
    <t>https://podminky.urs.cz/item/CS_URS_2024_01/622211021</t>
  </si>
  <si>
    <t>Sokl</t>
  </si>
  <si>
    <t>0,6*(12,2+8,0+7,2+7,0)</t>
  </si>
  <si>
    <t>57</t>
  </si>
  <si>
    <t>28376444</t>
  </si>
  <si>
    <t>deska XPS hrana rovná a strukturovaný povrch 300kPA λ=0,035 tl 120mm</t>
  </si>
  <si>
    <t>-1694724461</t>
  </si>
  <si>
    <t>58</t>
  </si>
  <si>
    <t>622211031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</si>
  <si>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120 do 160 mm</t>
  </si>
  <si>
    <t>5638996</t>
  </si>
  <si>
    <t>https://podminky.urs.cz/item/CS_URS_2024_01/622211031</t>
  </si>
  <si>
    <t>Hlavní budova</t>
  </si>
  <si>
    <t>6,2*(12,2+16,8)-1,4*2,1*8-1,4*3,1</t>
  </si>
  <si>
    <t>Bývalá kotelna</t>
  </si>
  <si>
    <t>6,8*7,0+0,55*2,0</t>
  </si>
  <si>
    <t>Bývalá kotelna - část nad střechou</t>
  </si>
  <si>
    <t>1,6*12,6+0,55*4,0</t>
  </si>
  <si>
    <t>59</t>
  </si>
  <si>
    <t>28376079</t>
  </si>
  <si>
    <t>deska EPS grafitová fasádní λ=0,030-0,031 tl 160mm</t>
  </si>
  <si>
    <t>332559224</t>
  </si>
  <si>
    <t>60</t>
  </si>
  <si>
    <t>622252001</t>
  </si>
  <si>
    <t>Montáž profilů kontaktního zateplení zakládacích soklových připevněných hmoždinkami</t>
  </si>
  <si>
    <t>-574814518</t>
  </si>
  <si>
    <t>https://podminky.urs.cz/item/CS_URS_2024_01/622252001</t>
  </si>
  <si>
    <t>12,2+16,8-1,4</t>
  </si>
  <si>
    <t>6,8</t>
  </si>
  <si>
    <t>12,6+0,55</t>
  </si>
  <si>
    <t>61</t>
  </si>
  <si>
    <t>59051653</t>
  </si>
  <si>
    <t>profil zakládací Al tl 0,7mm pro ETICS pro izolant tl 160mm</t>
  </si>
  <si>
    <t>108426404</t>
  </si>
  <si>
    <t>62</t>
  </si>
  <si>
    <t>622252002</t>
  </si>
  <si>
    <t>Montáž profilů kontaktního zateplení ostatních stěnových, dilatačních apod. lepených do tmelu</t>
  </si>
  <si>
    <t>-1378001102</t>
  </si>
  <si>
    <t>https://podminky.urs.cz/item/CS_URS_2024_01/622252002</t>
  </si>
  <si>
    <t>dilatační - kouty</t>
  </si>
  <si>
    <t>6,0</t>
  </si>
  <si>
    <t>rohy budovy</t>
  </si>
  <si>
    <t>9,0+6,0</t>
  </si>
  <si>
    <t>okna APU lišta</t>
  </si>
  <si>
    <t>rohy oken a dveří</t>
  </si>
  <si>
    <t>63</t>
  </si>
  <si>
    <t>59051486</t>
  </si>
  <si>
    <t>profil rohový PVC 15x15mm s výztužnou tkaninou š 100mm pro ETICS</t>
  </si>
  <si>
    <t>-636573162</t>
  </si>
  <si>
    <t>64</t>
  </si>
  <si>
    <t>59051502</t>
  </si>
  <si>
    <t>profil dilatační rohový PVC s výztužnou tkaninou pro ETICS</t>
  </si>
  <si>
    <t>529896225</t>
  </si>
  <si>
    <t>65</t>
  </si>
  <si>
    <t>1029088088</t>
  </si>
  <si>
    <t>66</t>
  </si>
  <si>
    <t>622532021</t>
  </si>
  <si>
    <t>Omítka tenkovrstvá silikonová vnějších ploch probarvená, včetně penetrace podkladu hydrofilní, s regulací vlhkosti na povrchu a se zvýšenou ochranou proti mikroorganismům zrnitá, tloušťky 2,0 mm stěn</t>
  </si>
  <si>
    <t>-334668116</t>
  </si>
  <si>
    <t>67</t>
  </si>
  <si>
    <t>629991012</t>
  </si>
  <si>
    <t>Zakrytí vnějších ploch před znečištěním včetně pozdějšího odkrytí výplní otvorů a svislých ploch fólií přilepenou na začišťovací lištu</t>
  </si>
  <si>
    <t>-1868176053</t>
  </si>
  <si>
    <t>https://podminky.urs.cz/item/CS_URS_2024_01/629991012</t>
  </si>
  <si>
    <t>Okna a vstupní dveře</t>
  </si>
  <si>
    <t>1,5*2,1*8+1,5*3,1</t>
  </si>
  <si>
    <t>68</t>
  </si>
  <si>
    <t>629999011</t>
  </si>
  <si>
    <t>Příplatky k cenám úprav vnějších povrchů za zvýšenou pracnost při provádění styku dvou barev nebo struktur na fasádě</t>
  </si>
  <si>
    <t>-627593961</t>
  </si>
  <si>
    <t>https://podminky.urs.cz/item/CS_URS_2024_01/629999011</t>
  </si>
  <si>
    <t>Šambrány kolem oken a vstupních dveří</t>
  </si>
  <si>
    <t>(1,5*2+2,1*2)*8+1,5+3,1*2</t>
  </si>
  <si>
    <t>Sloupy a vodorovné pruhy</t>
  </si>
  <si>
    <t>4*2+29,5*2</t>
  </si>
  <si>
    <t>69</t>
  </si>
  <si>
    <t>631311116</t>
  </si>
  <si>
    <t>Mazanina z betonu prostého bez zvýšených nároků na prostředí tl. přes 50 do 80 mm tř. C 25/30</t>
  </si>
  <si>
    <t>881263499</t>
  </si>
  <si>
    <t>https://podminky.urs.cz/item/CS_URS_2024_01/631311116</t>
  </si>
  <si>
    <t>Podlahy na klenbách</t>
  </si>
  <si>
    <t>0,07*(7,0*6,45)</t>
  </si>
  <si>
    <t>70</t>
  </si>
  <si>
    <t>631342133</t>
  </si>
  <si>
    <t>Mazanina z betonu lehkého tepelně-izolačního polystyrénového tl. přes 120 do 240 mm, objemové hmotnosti 700 kg/m3</t>
  </si>
  <si>
    <t>-1753451529</t>
  </si>
  <si>
    <t>https://podminky.urs.cz/item/CS_URS_2024_01/631342133</t>
  </si>
  <si>
    <t>2,1*6,7*0,25</t>
  </si>
  <si>
    <t>71</t>
  </si>
  <si>
    <t>631362021</t>
  </si>
  <si>
    <t>Výztuž mazanin ze svařovaných sítí z drátů typu KARI</t>
  </si>
  <si>
    <t>-461593193</t>
  </si>
  <si>
    <t>https://podminky.urs.cz/item/CS_URS_2024_01/631362021</t>
  </si>
  <si>
    <t>(2,0*6,7)*0,001*3,033*1,25</t>
  </si>
  <si>
    <t>(7,0*6,45)*0,001*3,033*1,25</t>
  </si>
  <si>
    <t>72</t>
  </si>
  <si>
    <t>632451234</t>
  </si>
  <si>
    <t>Potěr cementový samonivelační litý tř. C 25, tl. přes 45 do 50 mm</t>
  </si>
  <si>
    <t>-1669185520</t>
  </si>
  <si>
    <t>https://podminky.urs.cz/item/CS_URS_2024_01/632451234</t>
  </si>
  <si>
    <t>mč 101,102,103</t>
  </si>
  <si>
    <t>12,6+58,8+118,09</t>
  </si>
  <si>
    <t>73</t>
  </si>
  <si>
    <t>632451292</t>
  </si>
  <si>
    <t>Potěr cementový samonivelační litý Příplatek k cenám za každých dalších i započatých 5 mm tloušťky přes 50 mm tř. C 25</t>
  </si>
  <si>
    <t>-292907043</t>
  </si>
  <si>
    <t>https://podminky.urs.cz/item/CS_URS_2024_01/632451292</t>
  </si>
  <si>
    <t>4*189,49</t>
  </si>
  <si>
    <t>74</t>
  </si>
  <si>
    <t>632481213</t>
  </si>
  <si>
    <t>Separační vrstva k oddělení podlahových vrstev z polyetylénové fólie</t>
  </si>
  <si>
    <t>-2141538163</t>
  </si>
  <si>
    <t>https://podminky.urs.cz/item/CS_URS_2024_01/632481213</t>
  </si>
  <si>
    <t>15,95*12,05</t>
  </si>
  <si>
    <t>75</t>
  </si>
  <si>
    <t>632481215</t>
  </si>
  <si>
    <t>Separační vrstva k oddělení podlahových vrstev z geotextilie</t>
  </si>
  <si>
    <t>-2131406245</t>
  </si>
  <si>
    <t>https://podminky.urs.cz/item/CS_URS_2024_01/632481215</t>
  </si>
  <si>
    <t>76</t>
  </si>
  <si>
    <t>634112112</t>
  </si>
  <si>
    <t>Obvodová dilatace mezi stěnou a mazaninou nebo potěrem podlahovým páskem z pěnového PE tl. do 10 mm, výšky 100 mm</t>
  </si>
  <si>
    <t>-398811319</t>
  </si>
  <si>
    <t>https://podminky.urs.cz/item/CS_URS_2024_01/634112112</t>
  </si>
  <si>
    <t>16,2+31,5+43,6+26,9+11,5</t>
  </si>
  <si>
    <t>77</t>
  </si>
  <si>
    <t>635211121</t>
  </si>
  <si>
    <t>Násyp lehký pod podlahy s udusáním a urovnáním povrchu z keramzitu</t>
  </si>
  <si>
    <t>127486617</t>
  </si>
  <si>
    <t>https://podminky.urs.cz/item/CS_URS_2024_01/635211121</t>
  </si>
  <si>
    <t>Vyrovnání stávajícího zásypu po vyrourání podlah</t>
  </si>
  <si>
    <t>0,05*(7,0*6,45)</t>
  </si>
  <si>
    <t>78</t>
  </si>
  <si>
    <t>637121113</t>
  </si>
  <si>
    <t>Okapový chodník z kameniva s udusáním a urovnáním povrchu z kačírku tl. 200 mm</t>
  </si>
  <si>
    <t>1386503904</t>
  </si>
  <si>
    <t>https://podminky.urs.cz/item/CS_URS_2024_01/637121113</t>
  </si>
  <si>
    <t>0,3*(21,8+14,6)</t>
  </si>
  <si>
    <t>79</t>
  </si>
  <si>
    <t>637311131</t>
  </si>
  <si>
    <t>Okapový chodník z obrubníků betonových zahradních, se zalitím spár cementovou maltou do lože z betonu prostého</t>
  </si>
  <si>
    <t>164521916</t>
  </si>
  <si>
    <t>https://podminky.urs.cz/item/CS_URS_2024_01/637311131</t>
  </si>
  <si>
    <t>21,8+14,6</t>
  </si>
  <si>
    <t>80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</si>
  <si>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</si>
  <si>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</si>
  <si>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700482424</t>
  </si>
  <si>
    <t>https://podminky.urs.cz/item/CS_URS_2024_01/916231213</t>
  </si>
  <si>
    <t>15+1,5+13,5</t>
  </si>
  <si>
    <t>81</t>
  </si>
  <si>
    <t>59217017</t>
  </si>
  <si>
    <t>obrubník betonový chodníkový 1000x100x250mm</t>
  </si>
  <si>
    <t>-1610705864</t>
  </si>
  <si>
    <t>82</t>
  </si>
  <si>
    <t>919726122</t>
  </si>
  <si>
    <t>Geotextilie netkaná pro ochranu, separaci nebo filtraci měrná hmotnost přes 200 do 300 g/m2</t>
  </si>
  <si>
    <t>-689428078</t>
  </si>
  <si>
    <t>https://podminky.urs.cz/item/CS_URS_2024_01/919726122</t>
  </si>
  <si>
    <t>83</t>
  </si>
  <si>
    <t>941111111</t>
  </si>
  <si>
    <t>Lešení řadové trubkové lehké pracovní s podlahami s provozním zatížením tř. 3 do 200 kg/m2 šířky tř. W06 od 0,6 do 0,9 m výšky do 10 m montáž</t>
  </si>
  <si>
    <t>-1075866678</t>
  </si>
  <si>
    <t>https://podminky.urs.cz/item/CS_URS_2024_01/941111111</t>
  </si>
  <si>
    <t>31*6,0+7,0*7,0</t>
  </si>
  <si>
    <t>84</t>
  </si>
  <si>
    <t>941111211</t>
  </si>
  <si>
    <t>Lešení řadové trubkové lehké pracovní s podlahami s provozním zatížením tř. 3 do 200 kg/m2 šířky tř. W06 od 0,6 do 0,9 m výšky do 10 m příplatek k ceně za každý den použití</t>
  </si>
  <si>
    <t>-1393036249</t>
  </si>
  <si>
    <t>https://podminky.urs.cz/item/CS_URS_2024_01/941111211</t>
  </si>
  <si>
    <t>235*30 'Přepočtené koeficientem množství</t>
  </si>
  <si>
    <t>85</t>
  </si>
  <si>
    <t>941111811</t>
  </si>
  <si>
    <t>Lešení řadové trubkové lehké pracovní s podlahami s provozním zatížením tř. 3 do 200 kg/m2 šířky tř. W06 od 0,6 do 0,9 m výšky do 10 m demontáž</t>
  </si>
  <si>
    <t>-1850890537</t>
  </si>
  <si>
    <t>https://podminky.urs.cz/item/CS_URS_2024_01/941111811</t>
  </si>
  <si>
    <t>86</t>
  </si>
  <si>
    <t>946111111</t>
  </si>
  <si>
    <t>Věže pojízdné trubkové nebo dílcové s maximálním zatížením podlahy do 200 kg/m2 šířky od 0,6 do 0,9 m, délky do 3,2 m výšky do 1,5 m montáž</t>
  </si>
  <si>
    <t>-860899774</t>
  </si>
  <si>
    <t>https://podminky.urs.cz/item/CS_URS_2024_01/946111111</t>
  </si>
  <si>
    <t>87</t>
  </si>
  <si>
    <t>946111211</t>
  </si>
  <si>
    <t>Věže pojízdné trubkové nebo dílcové s maximálním zatížením podlahy do 200 kg/m2 šířky od 0,6 do 0,9 m, délky do 3,2 m výšky do 1,5 m příplatek k ceně za každý den použití</t>
  </si>
  <si>
    <t>-1546721109</t>
  </si>
  <si>
    <t>https://podminky.urs.cz/item/CS_URS_2024_01/946111211</t>
  </si>
  <si>
    <t>88</t>
  </si>
  <si>
    <t>952901111</t>
  </si>
  <si>
    <t>Vyčištění budov nebo objektů před předáním do užívání budov bytové nebo občanské výstavby, světlé výšky podlaží do 4 m</t>
  </si>
  <si>
    <t>1308272513</t>
  </si>
  <si>
    <t>https://podminky.urs.cz/item/CS_URS_2024_01/952901111</t>
  </si>
  <si>
    <t>89</t>
  </si>
  <si>
    <t>953961114</t>
  </si>
  <si>
    <t>Kotva chemická s vyvrtáním otvoru do betonu, železobetonu nebo tvrdého kamene tmel, velikost M 16, hloubka 125 mm</t>
  </si>
  <si>
    <t>-798118129</t>
  </si>
  <si>
    <t>https://podminky.urs.cz/item/CS_URS_2024_01/953961114</t>
  </si>
  <si>
    <t>998</t>
  </si>
  <si>
    <t>Přesun hmot</t>
  </si>
  <si>
    <t>90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</si>
  <si>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</si>
  <si>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 m</t>
  </si>
  <si>
    <t>-1257410737</t>
  </si>
  <si>
    <t>https://podminky.urs.cz/item/CS_URS_2024_01/998011001</t>
  </si>
  <si>
    <t>711</t>
  </si>
  <si>
    <t>Izolace proti vodě, vlhkosti a plynům</t>
  </si>
  <si>
    <t>91</t>
  </si>
  <si>
    <t>711111002</t>
  </si>
  <si>
    <t>Provedení izolace proti zemní vlhkosti natěradly a tmely za studena na ploše vodorovné V nátěrem lakem asfaltovým</t>
  </si>
  <si>
    <t>1855281094</t>
  </si>
  <si>
    <t>https://podminky.urs.cz/item/CS_URS_2024_01/711111002</t>
  </si>
  <si>
    <t>Na základovou desku</t>
  </si>
  <si>
    <t>12,05*15,95</t>
  </si>
  <si>
    <t>92</t>
  </si>
  <si>
    <t>11163150</t>
  </si>
  <si>
    <t>lak penetrační asfaltový</t>
  </si>
  <si>
    <t>1718910442</t>
  </si>
  <si>
    <t>192,198*0,4*0,001</t>
  </si>
  <si>
    <t>93</t>
  </si>
  <si>
    <t>711141559</t>
  </si>
  <si>
    <t>Provedení izolace proti zemní vlhkosti pásy přitavením NAIP na ploše vodorovné V</t>
  </si>
  <si>
    <t>792463697</t>
  </si>
  <si>
    <t>https://podminky.urs.cz/item/CS_URS_2024_01/711141559</t>
  </si>
  <si>
    <t>94</t>
  </si>
  <si>
    <t>62853004</t>
  </si>
  <si>
    <t>pás asfaltový natavitelný modifikovaný SBS s vložkou ze skleněné tkaniny a spalitelnou PE fólií nebo jemnozrnným minerálním posypem na horním povrchu tl 4,0mm</t>
  </si>
  <si>
    <t>920883913</t>
  </si>
  <si>
    <t>192,198*1,15 'Přepočtené koeficientem množství</t>
  </si>
  <si>
    <t>95</t>
  </si>
  <si>
    <t>998711101</t>
  </si>
  <si>
    <t>Přesun hmot pro izolace proti vodě, vlhkosti a plynům stanovený z hmotnosti přesunovaného materiálu vodorovná dopravní vzdálenost do 50 m základní v objektech výšky do 6 m</t>
  </si>
  <si>
    <t>-582944016</t>
  </si>
  <si>
    <t>https://podminky.urs.cz/item/CS_URS_2024_01/998711101</t>
  </si>
  <si>
    <t>712</t>
  </si>
  <si>
    <t>Povlakové krytiny</t>
  </si>
  <si>
    <t>96</t>
  </si>
  <si>
    <t>712311101</t>
  </si>
  <si>
    <t>Provedení povlakové krytiny střech plochých do 10° natěradly a tmely za studena nátěrem lakem penetračním nebo asfaltovým</t>
  </si>
  <si>
    <t>-1718325111</t>
  </si>
  <si>
    <t>https://podminky.urs.cz/item/CS_URS_2024_01/712311101</t>
  </si>
  <si>
    <t>97</t>
  </si>
  <si>
    <t>1493899211</t>
  </si>
  <si>
    <t>5*0,00032 'Přepočtené koeficientem množství</t>
  </si>
  <si>
    <t>98</t>
  </si>
  <si>
    <t>712340832</t>
  </si>
  <si>
    <t>Odstranění povlakové krytiny střech plochých do 10° z přitavených pásů NAIP v plné ploše dvouvrstvé</t>
  </si>
  <si>
    <t>-1721273260</t>
  </si>
  <si>
    <t>https://podminky.urs.cz/item/CS_URS_2024_01/712340832</t>
  </si>
  <si>
    <t>99</t>
  </si>
  <si>
    <t>712341559</t>
  </si>
  <si>
    <t>Provedení povlakové krytiny střech plochých do 10° pásy přitavením NAIP v plné ploše</t>
  </si>
  <si>
    <t>1235517280</t>
  </si>
  <si>
    <t>https://podminky.urs.cz/item/CS_URS_2024_01/712341559</t>
  </si>
  <si>
    <t>100</t>
  </si>
  <si>
    <t>1984867620</t>
  </si>
  <si>
    <t>5*1,1655 'Přepočtené koeficientem množství</t>
  </si>
  <si>
    <t>101</t>
  </si>
  <si>
    <t>712841559</t>
  </si>
  <si>
    <t>Provedení povlakové krytiny střech samostatným vytažením izolačního povlaku pásy přitavením na konstrukce převyšující úroveň střechy, NAIP</t>
  </si>
  <si>
    <t>-1289152748</t>
  </si>
  <si>
    <t>https://podminky.urs.cz/item/CS_URS_2024_01/712841559</t>
  </si>
  <si>
    <t>102</t>
  </si>
  <si>
    <t>-207549585</t>
  </si>
  <si>
    <t>103</t>
  </si>
  <si>
    <t>998712101</t>
  </si>
  <si>
    <t>Přesun hmot pro povlakové krytiny stanovený z hmotnosti přesunovaného materiálu vodorovná dopravní vzdálenost do 50 m základní v objektech výšky do 6 m</t>
  </si>
  <si>
    <t>-408433096</t>
  </si>
  <si>
    <t>https://podminky.urs.cz/item/CS_URS_2024_01/998712101</t>
  </si>
  <si>
    <t>713</t>
  </si>
  <si>
    <t>Izolace tepelné</t>
  </si>
  <si>
    <t>104</t>
  </si>
  <si>
    <t>713100941</t>
  </si>
  <si>
    <t>Oprava izolace běžných stavebních konstrukcí Příplatek k cenám izolací stavebních konstrukcí za správkový kus vyspravení střech</t>
  </si>
  <si>
    <t>-2042436931</t>
  </si>
  <si>
    <t>https://podminky.urs.cz/item/CS_URS_2024_01/713100941</t>
  </si>
  <si>
    <t>105</t>
  </si>
  <si>
    <t>713121121</t>
  </si>
  <si>
    <t>Montáž tepelné izolace podlah rohožemi, pásy, deskami, dílci, bloky (izolační materiál ve specifikaci) kladenými volně dvouvrstvá</t>
  </si>
  <si>
    <t>1468452869</t>
  </si>
  <si>
    <t>https://podminky.urs.cz/item/CS_URS_2024_01/713121121</t>
  </si>
  <si>
    <t>106</t>
  </si>
  <si>
    <t>28375923</t>
  </si>
  <si>
    <t>deska EPS 200 pro konstrukce s velmi vysokým zatížením λ=0,034 tl 70mm</t>
  </si>
  <si>
    <t>993386797</t>
  </si>
  <si>
    <t>189,49*2,1 'Přepočtené koeficientem množství</t>
  </si>
  <si>
    <t>107</t>
  </si>
  <si>
    <t>713131241</t>
  </si>
  <si>
    <t>Montáž tepelné izolace stěn rohožemi, pásy, deskami, dílci, bloky (izolační materiál ve specifikaci) lepením celoplošně s mechanickým kotvením, tloušťky izolace do 100 mm</t>
  </si>
  <si>
    <t>1398640691</t>
  </si>
  <si>
    <t>https://podminky.urs.cz/item/CS_URS_2024_01/713131241</t>
  </si>
  <si>
    <t>0,8*2*4,0</t>
  </si>
  <si>
    <t>108</t>
  </si>
  <si>
    <t>28376070</t>
  </si>
  <si>
    <t>deska EPS grafitová fasádní λ=0,030-0,031 tl 20mm</t>
  </si>
  <si>
    <t>635105423</t>
  </si>
  <si>
    <t>6,4*1,05 'Přepočtené koeficientem množství</t>
  </si>
  <si>
    <t>109</t>
  </si>
  <si>
    <t>998713101</t>
  </si>
  <si>
    <t>Přesun hmot pro izolace tepelné stanovený z hmotnosti přesunovaného materiálu vodorovná dopravní vzdálenost do 50 m s užitím mechanizace v objektech výšky do 6 m</t>
  </si>
  <si>
    <t>1504561646</t>
  </si>
  <si>
    <t>https://podminky.urs.cz/item/CS_URS_2024_01/998713101</t>
  </si>
  <si>
    <t>714</t>
  </si>
  <si>
    <t>Akustická a protiotřesová opatření</t>
  </si>
  <si>
    <t>110</t>
  </si>
  <si>
    <t>714183002</t>
  </si>
  <si>
    <t>Montáž pohltivých a konstrukčních součástí desek izolačních na sraz volně stropů nebo stěn</t>
  </si>
  <si>
    <t>-697418153</t>
  </si>
  <si>
    <t>https://podminky.urs.cz/item/CS_URS_2024_01/714183002</t>
  </si>
  <si>
    <t>111</t>
  </si>
  <si>
    <t>63140348</t>
  </si>
  <si>
    <t>deska tepelně izolační minerální kontaktních fasád podélné vlákno λ=0,041 tl 30mm</t>
  </si>
  <si>
    <t>-837195880</t>
  </si>
  <si>
    <t>112</t>
  </si>
  <si>
    <t>714186034</t>
  </si>
  <si>
    <t>Montáž pohltivých a konstrukčních součástí zakrytí izolačních vložek sklotkaninou, fólií, pletivem a pod.</t>
  </si>
  <si>
    <t>1822622902</t>
  </si>
  <si>
    <t>https://podminky.urs.cz/item/CS_URS_2024_01/714186034</t>
  </si>
  <si>
    <t>113</t>
  </si>
  <si>
    <t>28329038</t>
  </si>
  <si>
    <t>fólie kontaktní difuzně propustná pro doplňkovou hydroizolační vrstvu skládaných větraných fasád s otevřenými spárami (spára max 20 mm, max.20% plochy)</t>
  </si>
  <si>
    <t>-1660710187</t>
  </si>
  <si>
    <t>114</t>
  </si>
  <si>
    <t>998714101</t>
  </si>
  <si>
    <t>Přesun hmot pro akustická a protiotřesová opatření stanovený z hmotnosti přesunovaného materiálu vodorovná dopravní vzdálenost do 50 m základní v objektech výšky do 6 m</t>
  </si>
  <si>
    <t>1549374823</t>
  </si>
  <si>
    <t>https://podminky.urs.cz/item/CS_URS_2024_01/998714101</t>
  </si>
  <si>
    <t>115</t>
  </si>
  <si>
    <t>762361312</t>
  </si>
  <si>
    <t>Konstrukční vrstva pod klempířské prvky pro oplechování horních ploch zdí a nadezdívek (atik) z desek dřevoštěpkových šroubovaných do podkladu, tloušťky desky 22 mm</t>
  </si>
  <si>
    <t>-753947788</t>
  </si>
  <si>
    <t>https://podminky.urs.cz/item/CS_URS_2024_01/762361312</t>
  </si>
  <si>
    <t>(12,4+16)*0,8</t>
  </si>
  <si>
    <t>116</t>
  </si>
  <si>
    <t>998762101</t>
  </si>
  <si>
    <t>Přesun hmot pro konstrukce tesařské stanovený z hmotnosti přesunovaného materiálu vodorovná dopravní vzdálenost do 50 m základní v objektech výšky do 6 m</t>
  </si>
  <si>
    <t>-1632417862</t>
  </si>
  <si>
    <t>https://podminky.urs.cz/item/CS_URS_2024_01/998762101</t>
  </si>
  <si>
    <t>117</t>
  </si>
  <si>
    <t>763131411</t>
  </si>
  <si>
    <t>Podhled ze sádrokartonových desek dvouvrstvá zavěšená spodní konstrukce z ocelových profilů CD, UD jednoduše opláštěná deskou standardní A, tl. 12,5 mm, bez izolace</t>
  </si>
  <si>
    <t>-431325732</t>
  </si>
  <si>
    <t>https://podminky.urs.cz/item/CS_URS_2024_01/763131411</t>
  </si>
  <si>
    <t>mč. 103</t>
  </si>
  <si>
    <t>1,1*(9,76*2+9,85*2)</t>
  </si>
  <si>
    <t>118</t>
  </si>
  <si>
    <t>763131712</t>
  </si>
  <si>
    <t>Podhled ze sádrokartonových desek ostatní práce a konstrukce na podhledech ze sádrokartonových desek napojení na jiný druh podhledu</t>
  </si>
  <si>
    <t>372410386</t>
  </si>
  <si>
    <t>https://podminky.urs.cz/item/CS_URS_2024_01/763131712</t>
  </si>
  <si>
    <t>119</t>
  </si>
  <si>
    <t>763131721</t>
  </si>
  <si>
    <t>Podhled ze sádrokartonových desek ostatní práce a konstrukce na podhledech ze sádrokartonových desek skokové změny výšky podhledu do 0,5 m</t>
  </si>
  <si>
    <t>-1903153109</t>
  </si>
  <si>
    <t>https://podminky.urs.cz/item/CS_URS_2024_01/763131721</t>
  </si>
  <si>
    <t>9,85*2+7,56*2</t>
  </si>
  <si>
    <t>120</t>
  </si>
  <si>
    <t>763164635</t>
  </si>
  <si>
    <t>Obklad konstrukcí sádrokartonovými deskami včetně ochranných úhelníků ve tvaru U rozvinuté šíře přes 0,6 do 1,2 m, opláštěný deskou protipožární DF, tl. 12,5 mm</t>
  </si>
  <si>
    <t>880228854</t>
  </si>
  <si>
    <t>https://podminky.urs.cz/item/CS_URS_2024_01/763164635</t>
  </si>
  <si>
    <t>I 220</t>
  </si>
  <si>
    <t>12,1*6</t>
  </si>
  <si>
    <t>I 340</t>
  </si>
  <si>
    <t>121</t>
  </si>
  <si>
    <t>763431001</t>
  </si>
  <si>
    <t>Montáž podhledu minerálního včetně zavěšeného roštu viditelného s panely vyjímatelnými, velikosti panelů do 0,36 m2</t>
  </si>
  <si>
    <t>-784686275</t>
  </si>
  <si>
    <t>https://podminky.urs.cz/item/CS_URS_2024_01/763431001</t>
  </si>
  <si>
    <t>mč 101, 102, 103, 104, 105</t>
  </si>
  <si>
    <t>12,0+58,8+7,76*10,05+38,69+8,5</t>
  </si>
  <si>
    <t>122</t>
  </si>
  <si>
    <t>63126348</t>
  </si>
  <si>
    <t>panel akustický povrch natřená skelná tkanina hrana nezatřená rovná αw=1,00 viditelný rastr bílý tl 15mm</t>
  </si>
  <si>
    <t>198761806</t>
  </si>
  <si>
    <t>123</t>
  </si>
  <si>
    <t>763431201</t>
  </si>
  <si>
    <t>Montáž podhledu minerálního napojení na stěnu lištou obvodovou</t>
  </si>
  <si>
    <t>1129874682</t>
  </si>
  <si>
    <t>https://podminky.urs.cz/item/CS_URS_2024_01/763431201</t>
  </si>
  <si>
    <t>6,0*4+2,1*2+9,76*2+12,05*2+9,76*2+3,85+7,0+3,1+2,6+3,9+6,45+2,5*2+3,0*2</t>
  </si>
  <si>
    <t>124</t>
  </si>
  <si>
    <t>998763301</t>
  </si>
  <si>
    <t>Přesun hmot pro konstrukce montované z desek sádrokartonových, sádrovláknitých, cementovláknitých nebo cementových stanovený z hmotnosti přesunovaného materiálu vodorovná dopravní vzdálenost do 50 m základní v objektech výšky do 6 m</t>
  </si>
  <si>
    <t>822946296</t>
  </si>
  <si>
    <t>https://podminky.urs.cz/item/CS_URS_2024_01/998763301</t>
  </si>
  <si>
    <t>764</t>
  </si>
  <si>
    <t>Konstrukce klempířské</t>
  </si>
  <si>
    <t>125</t>
  </si>
  <si>
    <t>764214608</t>
  </si>
  <si>
    <t>Oplechování horních ploch zdí a nadezdívek (atik) z pozinkovaného plechu s povrchovou úpravou mechanicky kotvené rš 750 mm</t>
  </si>
  <si>
    <t>119337987</t>
  </si>
  <si>
    <t>https://podminky.urs.cz/item/CS_URS_2024_01/764214608</t>
  </si>
  <si>
    <t>126</t>
  </si>
  <si>
    <t>764216603</t>
  </si>
  <si>
    <t>Oplechování parapetů z pozinkovaného plechu s povrchovou úpravou rovných mechanicky kotvené, bez rohů rš 250 mm</t>
  </si>
  <si>
    <t>-1071446765</t>
  </si>
  <si>
    <t>https://podminky.urs.cz/item/CS_URS_2024_01/764216603</t>
  </si>
  <si>
    <t>1,5*8</t>
  </si>
  <si>
    <t>127</t>
  </si>
  <si>
    <t>764218604</t>
  </si>
  <si>
    <t>Oplechování říms a ozdobných prvků z pozinkovaného plechu s povrchovou úpravou rovných, bez rohů mechanicky kotvené rš 330 mm</t>
  </si>
  <si>
    <t>1126254594</t>
  </si>
  <si>
    <t>https://podminky.urs.cz/item/CS_URS_2024_01/764218604</t>
  </si>
  <si>
    <t>128</t>
  </si>
  <si>
    <t>998764101</t>
  </si>
  <si>
    <t>Přesun hmot pro konstrukce klempířské stanovený z hmotnosti přesunovaného materiálu vodorovná dopravní vzdálenost do 50 m základní v objektech výšky do 6 m</t>
  </si>
  <si>
    <t>38789570</t>
  </si>
  <si>
    <t>https://podminky.urs.cz/item/CS_URS_2024_01/998764101</t>
  </si>
  <si>
    <t>766</t>
  </si>
  <si>
    <t>Konstrukce truhlářské</t>
  </si>
  <si>
    <t>129</t>
  </si>
  <si>
    <t>766412212</t>
  </si>
  <si>
    <t>Montáž obložení stěn palubkami na pero a drážku plochy přes 5 m2 z měkkého dřeva, šířky přes 60 do 80 mm</t>
  </si>
  <si>
    <t>-2021966632</t>
  </si>
  <si>
    <t>https://podminky.urs.cz/item/CS_URS_2024_01/766412212</t>
  </si>
  <si>
    <t>9,76*4,0*2</t>
  </si>
  <si>
    <t>130</t>
  </si>
  <si>
    <t>60516101R</t>
  </si>
  <si>
    <t>řezivo smrkové sušené tl 50mm</t>
  </si>
  <si>
    <t>766144828</t>
  </si>
  <si>
    <t>78,08*0,05*1,3</t>
  </si>
  <si>
    <t>131</t>
  </si>
  <si>
    <t>766414233</t>
  </si>
  <si>
    <t>Montáž obložení stěn panely obkladovými plochy do 5 m2 dýhovanými, plochy přes 1,50 m2</t>
  </si>
  <si>
    <t>-542213269</t>
  </si>
  <si>
    <t>https://podminky.urs.cz/item/CS_URS_2024_01/766414233</t>
  </si>
  <si>
    <t>Špalety, parapety a nadpraží v přednáškovém sále</t>
  </si>
  <si>
    <t>0,8*3,1*2+1,5*0,8+1,5*0,8*4+2,1*0,8*4</t>
  </si>
  <si>
    <t>132</t>
  </si>
  <si>
    <t>60623492r</t>
  </si>
  <si>
    <t>překližka vodovzdorná smrk tl 18mm jakost II.</t>
  </si>
  <si>
    <t>1076948929</t>
  </si>
  <si>
    <t>21,818*1,1 'Přepočtené koeficientem množství</t>
  </si>
  <si>
    <t>133</t>
  </si>
  <si>
    <t>766416243</t>
  </si>
  <si>
    <t>Montáž obložení stěn panely obkladovými plochy přes 5 m2 z aglomerovaných desek, plochy přes 1,50 m2</t>
  </si>
  <si>
    <t>-608724472</t>
  </si>
  <si>
    <t>https://podminky.urs.cz/item/CS_URS_2024_01/766416243</t>
  </si>
  <si>
    <t xml:space="preserve">Kompletní plocha  do výšky 1,4m včetně obložení ostění , parapetů a horního vodorovného pásku</t>
  </si>
  <si>
    <t>chodba 1.01</t>
  </si>
  <si>
    <t>(6,0*2+2,1*2)*(1,4+0,1)+(0,5*0,5*2+1,5*0,5)*1</t>
  </si>
  <si>
    <t>pc učebna 1.02</t>
  </si>
  <si>
    <t>(9,76*2+6,0*2)*(1,4+0,1)+(0,5*0,5*2+1,5*0,5)*5</t>
  </si>
  <si>
    <t>přednáškový sál 1.03</t>
  </si>
  <si>
    <t>(12,05*2)*(1,4+0,1)</t>
  </si>
  <si>
    <t>134</t>
  </si>
  <si>
    <t>607222690</t>
  </si>
  <si>
    <t>deska dřevotřísková laminovaná přírodní buk tl. 18 mm 2070 x 2800 mm</t>
  </si>
  <si>
    <t>-364482785</t>
  </si>
  <si>
    <t>135</t>
  </si>
  <si>
    <t>766417211</t>
  </si>
  <si>
    <t>Montáž obložení stěn rošt podkladový</t>
  </si>
  <si>
    <t>-976592877</t>
  </si>
  <si>
    <t>https://podminky.urs.cz/item/CS_URS_2024_01/766417211</t>
  </si>
  <si>
    <t>Svislý rošt á cca 0,6m</t>
  </si>
  <si>
    <t>(6,0*2+2,1*2+9,76*2+6,2+12,05*2)*1,4*2</t>
  </si>
  <si>
    <t>136</t>
  </si>
  <si>
    <t>60516100</t>
  </si>
  <si>
    <t>řezivo smrkové sušené tl 30mm</t>
  </si>
  <si>
    <t>-1337830869</t>
  </si>
  <si>
    <t>(0,03*0,12)*(6,0*2+2,1*2+9,76*2+6,2+12,05*2)*1,4*2</t>
  </si>
  <si>
    <t>137</t>
  </si>
  <si>
    <t>-1056202827</t>
  </si>
  <si>
    <t>9,76*7*2</t>
  </si>
  <si>
    <t>138</t>
  </si>
  <si>
    <t>60516101</t>
  </si>
  <si>
    <t>-1209644675</t>
  </si>
  <si>
    <t>0,04*0,06*9,76*7*2*1,15</t>
  </si>
  <si>
    <t>139</t>
  </si>
  <si>
    <t>X007</t>
  </si>
  <si>
    <t>D+M Okno plastové, izolační trojsklo, vnitřní povrch bílý, vnější povrch bílý, 1460/2100</t>
  </si>
  <si>
    <t>1414013399</t>
  </si>
  <si>
    <t>140</t>
  </si>
  <si>
    <t>X12</t>
  </si>
  <si>
    <t>D+M Dveře vstupní dvoukřídlé hliníkové s nadsvětlíkem 1460/2200+900, včetně podkladního purenitu, včetně panikového kování, FAB</t>
  </si>
  <si>
    <t>-1440089985</t>
  </si>
  <si>
    <t>141</t>
  </si>
  <si>
    <t>X13</t>
  </si>
  <si>
    <t>D+M Dveře vnitřní dvoukřídlé hliníkové s nadsvětlíkem 1500/2250, včetně panikového kování, FAB</t>
  </si>
  <si>
    <t>-140610421</t>
  </si>
  <si>
    <t>142</t>
  </si>
  <si>
    <t>X15</t>
  </si>
  <si>
    <t>D+M Dveře vnitřní hliníkové s nadsvětlíkem 1100/2250, včetně panikového kování, FAB</t>
  </si>
  <si>
    <t>-527707267</t>
  </si>
  <si>
    <t>143</t>
  </si>
  <si>
    <t>X16</t>
  </si>
  <si>
    <t>D+M Dveře vnitřní dvoukřídlé dřevěné protipožární, obložková zárubeň, 1600/1970, včetně kování, FAB</t>
  </si>
  <si>
    <t>-1457956771</t>
  </si>
  <si>
    <t>144</t>
  </si>
  <si>
    <t>X17</t>
  </si>
  <si>
    <t>D+M Dveře vnitřní jednokřídlé dřevěné, obložková zárubeň, 800/1970, včetně kování, FAB</t>
  </si>
  <si>
    <t>-558988086</t>
  </si>
  <si>
    <t>145</t>
  </si>
  <si>
    <t>X18</t>
  </si>
  <si>
    <t>D+M Kuchyňská linka délky 3,0m, včetně dřezu, sifonu, baterie, prodení na míru dle popisu v technické zprávě</t>
  </si>
  <si>
    <t>1475951469</t>
  </si>
  <si>
    <t>146</t>
  </si>
  <si>
    <t>998766101</t>
  </si>
  <si>
    <t>Přesun hmot pro konstrukce truhlářské stanovený z hmotnosti přesunovaného materiálu vodorovná dopravní vzdálenost do 50 m základní v objektech výšky do 6 m</t>
  </si>
  <si>
    <t>191612735</t>
  </si>
  <si>
    <t>https://podminky.urs.cz/item/CS_URS_2024_01/998766101</t>
  </si>
  <si>
    <t>147</t>
  </si>
  <si>
    <t>X003</t>
  </si>
  <si>
    <t>D+M Zábradlí vstupního schodiště, ocelové svařované pozinkované</t>
  </si>
  <si>
    <t>733855187</t>
  </si>
  <si>
    <t>148</t>
  </si>
  <si>
    <t>767995117</t>
  </si>
  <si>
    <t>Montáž ostatních atypických zámečnických konstrukcí hmotnosti přes 250 do 500 kg</t>
  </si>
  <si>
    <t>kg</t>
  </si>
  <si>
    <t>-45853836</t>
  </si>
  <si>
    <t>https://podminky.urs.cz/item/CS_URS_2024_01/767995117</t>
  </si>
  <si>
    <t>Podpěrná konstrukce VZT jednotky</t>
  </si>
  <si>
    <t>jekl 100/150/5</t>
  </si>
  <si>
    <t>18,3*(5,95*2+1,6*3+1,0*2)</t>
  </si>
  <si>
    <t>plotny</t>
  </si>
  <si>
    <t>5,0*4</t>
  </si>
  <si>
    <t>149</t>
  </si>
  <si>
    <t>14550440</t>
  </si>
  <si>
    <t>profil ocelový svařovaný jakost S235 průřez obdelníkový 120x100x5mm</t>
  </si>
  <si>
    <t>-1820326562</t>
  </si>
  <si>
    <t>362,21*0,001 'Přepočtené koeficientem množství</t>
  </si>
  <si>
    <t>150</t>
  </si>
  <si>
    <t>998767101</t>
  </si>
  <si>
    <t>Přesun hmot pro zámečnické konstrukce stanovený z hmotnosti přesunovaného materiálu vodorovná dopravní vzdálenost do 50 m základní v objektech výšky do 6 m</t>
  </si>
  <si>
    <t>-397101310</t>
  </si>
  <si>
    <t>https://podminky.urs.cz/item/CS_URS_2024_01/998767101</t>
  </si>
  <si>
    <t>771</t>
  </si>
  <si>
    <t>Podlahy z dlaždic</t>
  </si>
  <si>
    <t>151</t>
  </si>
  <si>
    <t>771111011</t>
  </si>
  <si>
    <t>Příprava podkladu před provedením dlažby vysátí podlah</t>
  </si>
  <si>
    <t>1075305835</t>
  </si>
  <si>
    <t>https://podminky.urs.cz/item/CS_URS_2024_01/771111011</t>
  </si>
  <si>
    <t>152</t>
  </si>
  <si>
    <t>771121011</t>
  </si>
  <si>
    <t>Příprava podkladu před provedením dlažby nátěr penetrační na podlahu</t>
  </si>
  <si>
    <t>-487462760</t>
  </si>
  <si>
    <t>https://podminky.urs.cz/item/CS_URS_2024_01/771121011</t>
  </si>
  <si>
    <t>153</t>
  </si>
  <si>
    <t>771151012</t>
  </si>
  <si>
    <t>Příprava podkladu před provedením dlažby samonivelační stěrka min.pevnosti 20 MPa, tloušťky přes 3 do 5 mm</t>
  </si>
  <si>
    <t>831754943</t>
  </si>
  <si>
    <t>https://podminky.urs.cz/item/CS_URS_2024_01/771151012</t>
  </si>
  <si>
    <t>154</t>
  </si>
  <si>
    <t>771474112</t>
  </si>
  <si>
    <t>Montáž soklů z dlaždic keramických lepených cementovým flexibilním lepidlem rovných, výšky přes 65 do 90 mm</t>
  </si>
  <si>
    <t>-412780811</t>
  </si>
  <si>
    <t>https://podminky.urs.cz/item/CS_URS_2024_01/771474112</t>
  </si>
  <si>
    <t>155</t>
  </si>
  <si>
    <t>59761434</t>
  </si>
  <si>
    <t>dlažba keramická slinutá hladká do interiéru i exteriéru pro vysoké mechanické namáhání přes 9 do 12ks/m2</t>
  </si>
  <si>
    <t>378118717</t>
  </si>
  <si>
    <t>156</t>
  </si>
  <si>
    <t>771574112</t>
  </si>
  <si>
    <t>Montáž podlah z dlaždic keramických lepených cementovým flexibilním lepidlem hladkých, tloušťky do 10 mm přes 9 do 12 ks/m2</t>
  </si>
  <si>
    <t>-370081278</t>
  </si>
  <si>
    <t>https://podminky.urs.cz/item/CS_URS_2024_01/771574112</t>
  </si>
  <si>
    <t>157</t>
  </si>
  <si>
    <t>-443627758</t>
  </si>
  <si>
    <t>158</t>
  </si>
  <si>
    <t>998771101</t>
  </si>
  <si>
    <t>Přesun hmot pro podlahy z dlaždic stanovený z hmotnosti přesunovaného materiálu vodorovná dopravní vzdálenost do 50 m základní v objektech výšky do 6 m</t>
  </si>
  <si>
    <t>-2127871693</t>
  </si>
  <si>
    <t>https://podminky.urs.cz/item/CS_URS_2024_01/998771101</t>
  </si>
  <si>
    <t>776</t>
  </si>
  <si>
    <t>Podlahy povlakové</t>
  </si>
  <si>
    <t>159</t>
  </si>
  <si>
    <t>776121111</t>
  </si>
  <si>
    <t>Příprava podkladu penetrace vodou ředitelná na savý podklad (válečkováním) ředěná v poměru 1:3 podlah</t>
  </si>
  <si>
    <t>1478092975</t>
  </si>
  <si>
    <t>mč 102-105</t>
  </si>
  <si>
    <t>58,8+118,09+38,69+8,5</t>
  </si>
  <si>
    <t>160</t>
  </si>
  <si>
    <t>776141122</t>
  </si>
  <si>
    <t>Příprava podkladu povlakových podlah a stěn vyrovnání samonivelační stěrkou podlah min.pevnosti 30 MPa, tloušťky přes 3 do 5 mm</t>
  </si>
  <si>
    <t>-341585952</t>
  </si>
  <si>
    <t>https://podminky.urs.cz/item/CS_URS_2024_01/776141122</t>
  </si>
  <si>
    <t>161</t>
  </si>
  <si>
    <t>776221111</t>
  </si>
  <si>
    <t>Montáž podlahovin z PVC lepením standardním lepidlem z pásů</t>
  </si>
  <si>
    <t>-300868629</t>
  </si>
  <si>
    <t>https://podminky.urs.cz/item/CS_URS_2024_01/776221111</t>
  </si>
  <si>
    <t>mč 102</t>
  </si>
  <si>
    <t>58,8+0,15*(6,0*2+9,76*2)</t>
  </si>
  <si>
    <t>mč 103</t>
  </si>
  <si>
    <t>118,09+0,15*(12,05*2+9,76*2)</t>
  </si>
  <si>
    <t>mč 104</t>
  </si>
  <si>
    <t>38,69+0,15*(3,1*2+3,9*2+3,85*2+2,6*2+0,8*2)</t>
  </si>
  <si>
    <t>mč 105</t>
  </si>
  <si>
    <t>8,5+0,15*(2,5*2+3,0*2+0,8*2)</t>
  </si>
  <si>
    <t>162</t>
  </si>
  <si>
    <t>28411141</t>
  </si>
  <si>
    <t>PVC vinyl homogenní protiskluzná se vsypem a výztuž. vrstvou tl 2,00mm nášlapná vrstva 2,00mm, hořlavost Bfl-s1, třída zátěže 34/43, útlum 5dB, bodová zátěž &lt;= 0,10mm, protiskluznost R10</t>
  </si>
  <si>
    <t>-2072333644</t>
  </si>
  <si>
    <t>241,516*1,15 'Přepočtené koeficientem množství</t>
  </si>
  <si>
    <t>163</t>
  </si>
  <si>
    <t>776421312</t>
  </si>
  <si>
    <t>Montáž lišt přechodových šroubovaných</t>
  </si>
  <si>
    <t>763074695</t>
  </si>
  <si>
    <t>https://podminky.urs.cz/item/CS_URS_2024_01/776421312</t>
  </si>
  <si>
    <t>164</t>
  </si>
  <si>
    <t>55343124</t>
  </si>
  <si>
    <t>profil přechodový Al vrtaný 30mm bronz</t>
  </si>
  <si>
    <t>1856916550</t>
  </si>
  <si>
    <t>165</t>
  </si>
  <si>
    <t>X018.1</t>
  </si>
  <si>
    <t>D+M Podlahová plastová koutová lišta - vytvoření fabionu</t>
  </si>
  <si>
    <t>-1566236080</t>
  </si>
  <si>
    <t>6,0*2+9,76*2</t>
  </si>
  <si>
    <t>12,05*2+9,76*2</t>
  </si>
  <si>
    <t>3,1*2+3,9*2+3,85*2+2,6*2+0,8*2</t>
  </si>
  <si>
    <t>2,5*2+3,0*2+0,8*2</t>
  </si>
  <si>
    <t>166</t>
  </si>
  <si>
    <t>X019</t>
  </si>
  <si>
    <t>D+M Stěnová lišta - ukončení vytažení na stěnu</t>
  </si>
  <si>
    <t>-772860706</t>
  </si>
  <si>
    <t>167</t>
  </si>
  <si>
    <t>998776101</t>
  </si>
  <si>
    <t>Přesun hmot pro podlahy povlakové stanovený z hmotnosti přesunovaného materiálu vodorovná dopravní vzdálenost do 50 m základní v objektech výšky do 6 m</t>
  </si>
  <si>
    <t>-1424153847</t>
  </si>
  <si>
    <t>https://podminky.urs.cz/item/CS_URS_2024_01/998776101</t>
  </si>
  <si>
    <t>783</t>
  </si>
  <si>
    <t>Dokončovací práce - nátěry</t>
  </si>
  <si>
    <t>168</t>
  </si>
  <si>
    <t>783101203</t>
  </si>
  <si>
    <t>Příprava podkladu truhlářských konstrukcí před provedením nátěru broušení smirkovým papírem nebo plátnem jemné</t>
  </si>
  <si>
    <t>-1824996443</t>
  </si>
  <si>
    <t>https://podminky.urs.cz/item/CS_URS_2024_01/783101203</t>
  </si>
  <si>
    <t>17,68+78,1*2,0</t>
  </si>
  <si>
    <t>169</t>
  </si>
  <si>
    <t>783164101</t>
  </si>
  <si>
    <t>Základní nátěr truhlářských konstrukcí jednonásobný olejový</t>
  </si>
  <si>
    <t>756900451</t>
  </si>
  <si>
    <t>https://podminky.urs.cz/item/CS_URS_2024_01/783164101</t>
  </si>
  <si>
    <t>170</t>
  </si>
  <si>
    <t>783168201</t>
  </si>
  <si>
    <t>Lakovací nátěr truhlářských konstrukcí jednonásobný olejový</t>
  </si>
  <si>
    <t>-162227392</t>
  </si>
  <si>
    <t>https://podminky.urs.cz/item/CS_URS_2024_01/783168201</t>
  </si>
  <si>
    <t>784</t>
  </si>
  <si>
    <t>Dokončovací práce - malby a tapety</t>
  </si>
  <si>
    <t>171</t>
  </si>
  <si>
    <t>784181101</t>
  </si>
  <si>
    <t>Penetrace podkladu jednonásobná základní akrylátová bezbarvá v místnostech výšky do 3,80 m</t>
  </si>
  <si>
    <t>-1406189205</t>
  </si>
  <si>
    <t>https://podminky.urs.cz/item/CS_URS_2024_01/784181101</t>
  </si>
  <si>
    <t>SDK podhledy</t>
  </si>
  <si>
    <t>43,142</t>
  </si>
  <si>
    <t>Štukové omítky</t>
  </si>
  <si>
    <t>408,065</t>
  </si>
  <si>
    <t>172</t>
  </si>
  <si>
    <t>784221101</t>
  </si>
  <si>
    <t>Malby z malířských směsí otěruvzdorných za sucha dvojnásobné, bílé za sucha otěruvzdorné dobře v místnostech výšky do 3,80 m</t>
  </si>
  <si>
    <t>-1335088147</t>
  </si>
  <si>
    <t>https://podminky.urs.cz/item/CS_URS_2024_01/784221101</t>
  </si>
  <si>
    <t>789</t>
  </si>
  <si>
    <t>Povrchové úpravy ocelových konstrukcí a technologických zařízení</t>
  </si>
  <si>
    <t>173</t>
  </si>
  <si>
    <t>789326131</t>
  </si>
  <si>
    <t>Protipožární zpěňující nátěr ocelových konstrukcí třídy II jednosložkový rozpouštědlový, funkční tloušťky do 200 µm</t>
  </si>
  <si>
    <t>648432819</t>
  </si>
  <si>
    <t>https://podminky.urs.cz/item/CS_URS_2024_01/789326131</t>
  </si>
  <si>
    <t>Sloupy</t>
  </si>
  <si>
    <t>1,0*5*2</t>
  </si>
  <si>
    <t>174</t>
  </si>
  <si>
    <t>789421213</t>
  </si>
  <si>
    <t>Provedení žárového stříkání ocelových konstrukcí zinkem, tloušťky 50 μm, třídy III (0,632 kg Zn/m2)</t>
  </si>
  <si>
    <t>-211128181</t>
  </si>
  <si>
    <t>https://podminky.urs.cz/item/CS_URS_2024_01/789421213</t>
  </si>
  <si>
    <t>(5,95*2+1,6*3+1,0*2)*(0,15*2+0,1*2)</t>
  </si>
  <si>
    <t>4*0,3*0,3*2</t>
  </si>
  <si>
    <t>VRN</t>
  </si>
  <si>
    <t>Vedlejší rozpočtové náklady</t>
  </si>
  <si>
    <t>VRN1</t>
  </si>
  <si>
    <t>Průzkumné, geodetické a projektové práce</t>
  </si>
  <si>
    <t>175</t>
  </si>
  <si>
    <t>012002000</t>
  </si>
  <si>
    <t>Geodetické práce</t>
  </si>
  <si>
    <t>…</t>
  </si>
  <si>
    <t>1024</t>
  </si>
  <si>
    <t>970935681</t>
  </si>
  <si>
    <t>https://podminky.urs.cz/item/CS_URS_2024_01/012002000</t>
  </si>
  <si>
    <t>VRN3</t>
  </si>
  <si>
    <t>Zařízení staveniště</t>
  </si>
  <si>
    <t>176</t>
  </si>
  <si>
    <t>030001000</t>
  </si>
  <si>
    <t>-773906141</t>
  </si>
  <si>
    <t>https://podminky.urs.cz/item/CS_URS_2024_01/030001000</t>
  </si>
  <si>
    <t>C - Profese - vytápění</t>
  </si>
  <si>
    <t>18841716</t>
  </si>
  <si>
    <t>Miroslav Šrámek</t>
  </si>
  <si>
    <t>734 - Ústřední vytápění - armatury</t>
  </si>
  <si>
    <t>733 - Ústřední vytápění - rozvodné potrubí</t>
  </si>
  <si>
    <t>735 - Ústřední vytápění - otopná tělesa</t>
  </si>
  <si>
    <t>734</t>
  </si>
  <si>
    <t>Ústřední vytápění - armatury</t>
  </si>
  <si>
    <t>734222821</t>
  </si>
  <si>
    <t>Reg. a uzavírací šroubení Verafix VK - rohové</t>
  </si>
  <si>
    <t>734222823</t>
  </si>
  <si>
    <t>Připojovací svorné šroubení pro měděné trubky</t>
  </si>
  <si>
    <t>sada</t>
  </si>
  <si>
    <t>734222850</t>
  </si>
  <si>
    <t>Termostatická hlavice</t>
  </si>
  <si>
    <t>998734101</t>
  </si>
  <si>
    <t>Přesun hmot pro armatury stanovený z hmotnosti přesunovaného materiálu vodorovná dopravní vzdálenost do 50 m základní v objektech výšky do 6 m</t>
  </si>
  <si>
    <t>https://podminky.urs.cz/item/CS_URS_2024_02/998734101</t>
  </si>
  <si>
    <t>733</t>
  </si>
  <si>
    <t>Ústřední vytápění - rozvodné potrubí</t>
  </si>
  <si>
    <t>733110806</t>
  </si>
  <si>
    <t>Demontáž potrubí z trubek ocelových závitových DN přes 15 do 32</t>
  </si>
  <si>
    <t>https://podminky.urs.cz/item/CS_URS_2024_02/733110806</t>
  </si>
  <si>
    <t>732421417</t>
  </si>
  <si>
    <t>Čerpadla teplovodní mokroběžná závitová oběhová pro teplovodní vytápění (elektronicky řízená) PN 10, do 110°C DN přípojky/dopravní výška H (m) - čerpací výkon Q (m3/h) DN 25 / do 7,0 m / 7,0 m3/h</t>
  </si>
  <si>
    <t>1118695022</t>
  </si>
  <si>
    <t>https://podminky.urs.cz/item/CS_URS_2024_02/732421417</t>
  </si>
  <si>
    <t>731249300</t>
  </si>
  <si>
    <t>Topná zkouška</t>
  </si>
  <si>
    <t>hod</t>
  </si>
  <si>
    <t>733191926</t>
  </si>
  <si>
    <t>Opravy rozvodů potrubí z trubek ocelových závitových normálních i zesílených navaření odbočky na stávající potrubí, odbočka DN 32</t>
  </si>
  <si>
    <t>https://podminky.urs.cz/item/CS_URS_2024_02/733191926</t>
  </si>
  <si>
    <t>733222102</t>
  </si>
  <si>
    <t>Potrubí z trubek měděných polotvrdých spojovaných měkkým pájením Ø 15/1</t>
  </si>
  <si>
    <t>https://podminky.urs.cz/item/CS_URS_2024_02/733222102</t>
  </si>
  <si>
    <t>733222105</t>
  </si>
  <si>
    <t>Potrubí měděné tvrdé spojované měkkým pájením D 28x1,5</t>
  </si>
  <si>
    <t>733222220</t>
  </si>
  <si>
    <t>Přechodka oc/Cu</t>
  </si>
  <si>
    <t>998733101</t>
  </si>
  <si>
    <t>Přesun hmot pro rozvody potrubí stanovený z hmotnosti přesunovaného materiálu vodorovná dopravní vzdálenost do 50 m základní v objektech výšky do 6 m</t>
  </si>
  <si>
    <t>https://podminky.urs.cz/item/CS_URS_2024_02/998733101</t>
  </si>
  <si>
    <t>735</t>
  </si>
  <si>
    <t>Ústřední vytápění - otopná tělesa</t>
  </si>
  <si>
    <t>735000912</t>
  </si>
  <si>
    <t>Regulace otopného systému při opravách vyregulování dvojregulačních ventilů a kohoutů s termostatickým ovládáním</t>
  </si>
  <si>
    <t>https://podminky.urs.cz/item/CS_URS_2024_02/735000912</t>
  </si>
  <si>
    <t>735151821</t>
  </si>
  <si>
    <t>Demontáž otopných těles panelových dvouřadých stavební délky do 1500 mm</t>
  </si>
  <si>
    <t>https://podminky.urs.cz/item/CS_URS_2024_02/735151821</t>
  </si>
  <si>
    <t>735151822</t>
  </si>
  <si>
    <t>Demontáž otopných těles panelových dvouřadých stavební délky přes 1500 do 2820 mm</t>
  </si>
  <si>
    <t>https://podminky.urs.cz/item/CS_URS_2024_02/735151822</t>
  </si>
  <si>
    <t>735152579</t>
  </si>
  <si>
    <t>Otopná tělesa panelová VK dvoudesková PN 1,0 MPa, T do 110°C se dvěma přídavnými přestupními plochami výšky tělesa 600 mm stavební délky / výkonu 1200 mm / 2015 W</t>
  </si>
  <si>
    <t>https://podminky.urs.cz/item/CS_URS_2024_02/735152579</t>
  </si>
  <si>
    <t>735159400</t>
  </si>
  <si>
    <t>Montáž deskových otopných těles do 1500 mm</t>
  </si>
  <si>
    <t>735191905</t>
  </si>
  <si>
    <t>Ostatní opravy otopných těles odvzdušnění tělesa</t>
  </si>
  <si>
    <t>https://podminky.urs.cz/item/CS_URS_2024_02/735191905</t>
  </si>
  <si>
    <t>735511026</t>
  </si>
  <si>
    <t>Trubkové teplovodní podlahové vytápění rozvod v systémové desce systémová deska s tepelnou izolací, výšky 30 až 31 mm</t>
  </si>
  <si>
    <t>1160617876</t>
  </si>
  <si>
    <t>https://podminky.urs.cz/item/CS_URS_2024_02/735511026</t>
  </si>
  <si>
    <t>735511063</t>
  </si>
  <si>
    <t>Trubkové teplovodní podlahové vytápění doplňkové prvky ochranná trubka</t>
  </si>
  <si>
    <t>-1190842394</t>
  </si>
  <si>
    <t>https://podminky.urs.cz/item/CS_URS_2024_02/735511063</t>
  </si>
  <si>
    <t>735511073</t>
  </si>
  <si>
    <t>Trubkové teplovodní podlahové vytápění rozvod s uchycením ve vodící liště potrubí polybutylen rozvodné potrubí 18x2 mm, rozteč 150 mm</t>
  </si>
  <si>
    <t>-890346559</t>
  </si>
  <si>
    <t>https://podminky.urs.cz/item/CS_URS_2024_01/735511073</t>
  </si>
  <si>
    <t>735511086</t>
  </si>
  <si>
    <t>Trubkové teplovodní podlahové vytápění rozdělovače mosazné s průtokoměry sedmiokruhové</t>
  </si>
  <si>
    <t>630569752</t>
  </si>
  <si>
    <t>https://podminky.urs.cz/item/CS_URS_2024_02/735511086</t>
  </si>
  <si>
    <t>735511102</t>
  </si>
  <si>
    <t>Trubkové teplovodní podlahové vytápění skříně rozdělovače pod omítku, pro rozdělovač s počtem okruhů 4-7</t>
  </si>
  <si>
    <t>610333353</t>
  </si>
  <si>
    <t>https://podminky.urs.cz/item/CS_URS_2024_02/735511102</t>
  </si>
  <si>
    <t>735511139</t>
  </si>
  <si>
    <t>Trubkové teplovodní podlahové vytápění připojovací šroubení rozdělovače, potrubí 18x2,0 mm</t>
  </si>
  <si>
    <t>-752499666</t>
  </si>
  <si>
    <t>https://podminky.urs.cz/item/CS_URS_2024_02/735511139</t>
  </si>
  <si>
    <t>998735101</t>
  </si>
  <si>
    <t>Přesun hmot pro otopná tělesa stanovený z hmotnosti přesunovaného materiálu vodorovná dopravní vzdálenost do 50 m základní v objektech výšky do 6 m</t>
  </si>
  <si>
    <t>https://podminky.urs.cz/item/CS_URS_2024_02/998735101</t>
  </si>
  <si>
    <t>D - Profese - Vzduchotechnika</t>
  </si>
  <si>
    <t>71950133</t>
  </si>
  <si>
    <t>Ing. Romana Vacková</t>
  </si>
  <si>
    <t>D1 - Zařízení č.1 - Přednáškový sál</t>
  </si>
  <si>
    <t>D2 - Zařízení č.2 - PC učebna</t>
  </si>
  <si>
    <t xml:space="preserve">D3 - Zařízení č.3 - Ostatní zařízení </t>
  </si>
  <si>
    <t>D1</t>
  </si>
  <si>
    <t>Zařízení č.1 - Přednáškový sál</t>
  </si>
  <si>
    <t>1.1</t>
  </si>
  <si>
    <t>Kompaktní větrací jednotka se zpětným získáváním tepla - pro venkovní prostředí - nástřešní ležaté provedení, integrovaná regulace. Plášť jednotky - sendvičové panely o tl.30mm - venkovní stěna práškově lakovaný ocelový plech, PIR, vnitřní stěna galvanizovaný ocelový plech tl.0,8mm. Mechanické vlastnosti pláště - D1, L2,T2,TB2. Podstavné nohy výšky 200mm. Vana kondenzátu - 2 odvody s otopnými kabely. Jednotka je vybavena: tlumící manžety, uzavírací klapky na vstupu a výstupu vzduchu, kazetový filtr na přívodu G4 a odvodu G4, velkoplošný protiproudý deskový výměník tepla z houževnatého polystyrenu (suchá účinnost zpětného získávání tepla: 83 % ) s obtokem pro plynulé řízení teploty a funkce odmrazování, vanami pro odvod kondenzátu na přívodu i odvodu, elektrický ohřívač , ventilátory s dozadu zahnutými lopatkami s EC motory s plynulou regulací otáček 10-100%. Určující dominantní parametry v pracovním bodu: Pracovní průtok vzduchu přívod/odvod: 2880x2880m3/h Externí statický tlak přívod/odvod: 300/200Pa Tepelná účinnost rekuperace: 89% Celková hladina akustického výkonu LWA: přívodu sání/výtlak: 56/85dB(A) odvodu sání/výtlak: 57/84dB(A) Akustický výkon skříně (LwA): 59dB (A) Elektrický ohřívač: 400V/6,9kW Ventilátory - 400V/2 x 2,5kW Rozměry a hmotnost délka max.2560 mm; šířka 1605mm; max. hmotnost: 448kg Zařízeni je ve shodě s požadavky ErP - nařízení EU 1253/2014 a 1254/2014 (Ecodesign)</t>
  </si>
  <si>
    <t>ks</t>
  </si>
  <si>
    <t>1.-</t>
  </si>
  <si>
    <t>M+R -jednotka je vybavena digitální regulací s automatickou regulací provozu, čidla teploty - e1,e2,i1,i2, manostaty filtrů, 2ks čidlo prostorové CO2, 3ks servopohon LM24A - e1,i1,by-pass. Servisní vypinač, nástěnný digitální ovladač s displejem.</t>
  </si>
  <si>
    <t>kpl</t>
  </si>
  <si>
    <t>1.2</t>
  </si>
  <si>
    <t>Buňkový tlumič hluku pro instalaci do potrubí rozměru 200x500x1000 (stěna 60mm) - provedení s náběhovým plechem , z pozinkovaného plechu, výplně z minerální plsti kryté děrovaným plechem. Útlum na 1kHz 28dB.</t>
  </si>
  <si>
    <t>1.3</t>
  </si>
  <si>
    <t>Buňkový tlumič hluku pro instalaci do potrubí rozměru 200x500x2000 (stěna 60mm) - provedení s náběhovým plechem , z pozinkovaného plechu, výplně z minerální plsti kryté děrovaným plechem. Útlum na 1kHz 50dB.</t>
  </si>
  <si>
    <t>1.4</t>
  </si>
  <si>
    <t>Štěrbinová výusť pro přívod vzduchu s asymetricky umístěnou připojovacíkomorou - zabudování do stropu - PureLine 35, dvě štěrbiny, délky 1050mm, hrdlo napojení JS 125mm s klapkou, rozšířený okraj, bez koncových úhelníku - V=206m3/hod, p=22Pa, 39dB</t>
  </si>
  <si>
    <t>1.5</t>
  </si>
  <si>
    <t>Štěrbinová výusť pro přívod vzduchu s asymetricky umístěnou připojovacíkomorou - zabudování do stropu - PureLine 35, dvě štěrbiny, délky 1050mm, hrdlo napojení JS 125mm s klapkou, rozšířený okraj, s jedním bez koncovým úhelníkem - V=206m3/hod, p=22Pa, 39dB</t>
  </si>
  <si>
    <t>1.6</t>
  </si>
  <si>
    <t>Vyústka pro odvod vzduchu, obdélníková komfortní jednořadá s regulací R1 vč. Upevňovacího rámečku - 425x225mm - hliník</t>
  </si>
  <si>
    <t>1.7</t>
  </si>
  <si>
    <t>Ohebné hliníkové potrubí JS 125mm - 1bm</t>
  </si>
  <si>
    <t>1.15-1.40</t>
  </si>
  <si>
    <t>Ocelové potrubí sk.I - pozinkovaný plech - tl. plechu 0,8mm - rovné kusy</t>
  </si>
  <si>
    <t>1.15-1.40.1</t>
  </si>
  <si>
    <t>Ocelové potrubí sk.I - pozinkovaný plech - tl. plechu 0,8mm - tvarovky</t>
  </si>
  <si>
    <t>1.-.1</t>
  </si>
  <si>
    <t>Tepelná izolace - lamelové rohože z minerální vaty na hliníkové folii - 45kg/m3 - tl.40mm - 1.vrstva izolace - potrubí vedené střešním prostoru a v exteriéru</t>
  </si>
  <si>
    <t>1.-.2</t>
  </si>
  <si>
    <t>Tepelná izolace - lamelové rohože z minerální vaty na hliníkové folii - 45kg/m3 - tl.60mm - 2.vrstva izolace - potrubí vedené střešním prostoru a v exteriéru , v exteriéru bude provedeno oplechvání izpolace plechem tl. 0,6mm</t>
  </si>
  <si>
    <t>1.-.3</t>
  </si>
  <si>
    <t>Montážní a těsnící materiál, materiál na závěsy</t>
  </si>
  <si>
    <t>1.-.4</t>
  </si>
  <si>
    <t>Zaregulování zařízení</t>
  </si>
  <si>
    <t>1.-.5</t>
  </si>
  <si>
    <t>Sesvorkování, oživení zařízení, revize</t>
  </si>
  <si>
    <t>D2</t>
  </si>
  <si>
    <t>Zařízení č.2 - PC učebna</t>
  </si>
  <si>
    <t>2.1</t>
  </si>
  <si>
    <t>Kompaktní větrací jednotka s rekuperacá tepla ve vnitřním podstropním provedení, integrovaná regulace. Konstrukce jednotky - sendvičové panely o tl.30mm – izolace PIR, vnitřní a vnější stěny z galvanizovaného ocelového plechu tl.0,8mm. Bezodtoková vana kondenzátu s el. článkem a automatickým spínáním. Jednotka je vybavena: zpětné klapky na vstupu a výstupu vzduchu, kazetový filtr na přívodu M5 a odvodu M5, elektrický předehřívač, velkoplošný protiproudý deskový výměník tepla z houževnatého polystyrenu (suchá účinnost zpětného získávání tepla: 82 % ) s obtokem pro plynulé řízení teploty a funkce odmrazování, elektrický ohřívač , ventilátory s dozadu zahnutými lopatkami s EC motory s plynulou regulací otáček 10-100%. Určující dominantní parametry v pracovním bodu: Pracovní průtok vzduchu přívod/odvod: 550x550m3/h Externí statický tlak přívod/odvod: 50/50Pa Tepelná účinnost rekuperace: 91% Celková hladina akustického výkonu LWA: přívodu sání 54dB(A) odvodu výtlak: 61dB(A) Akustický výkon skříně (LwA): 44 dB (A), ak. tlak ve vzd.3m - 29dB(A) Elektrický předehřívač: 230V/2,2kW Elektrický ohřívač: 230V/1,1kW Ventilátory - 230V/2 x 0,170kW Zařízeni je ve shodě s požadavky ErP - nařízení EU 1253/2014 a 1254/2014 (Ecodesign)</t>
  </si>
  <si>
    <t>2.1.1</t>
  </si>
  <si>
    <t>Příslušenství - opláštění jednotky - práškově lakovaný ocelový plech bílé barvy RAL9010 tl.0,8mm, montážní sada</t>
  </si>
  <si>
    <t>2.-</t>
  </si>
  <si>
    <t>M+R - jednotka je vybavena digitální regulací s automatickou regulací provozu, čidla teploty - e1,e2,i1,i2, manostaty filtrů, 1ks čidlo prostorové CO2, 1ks servopohon LH24AX-200 - by-pass. Servisní vypinač, nástěnný digitální ovladač s displejem.</t>
  </si>
  <si>
    <t>2.2</t>
  </si>
  <si>
    <t>Protidešťová žaluzie 315x315 - pozinkovaný plech - povrchová úprava RAL dle požadavku - Fč=0,08m2</t>
  </si>
  <si>
    <t>2.3</t>
  </si>
  <si>
    <t>2.-.1</t>
  </si>
  <si>
    <t>Tepelná izolace ze syntetického kaučuku tl.10mm - samolepící povrch se zvýšenou přilnavostí, povrchová úprava hliníkovou fólií se sklenou mřížkou (l£0,038W/(mK) dle EN 12667) - tepelná izolace potrubí v obvodovém zdivu</t>
  </si>
  <si>
    <t>2.-.2</t>
  </si>
  <si>
    <t>Oživení zařízení, revize</t>
  </si>
  <si>
    <t>D3</t>
  </si>
  <si>
    <t xml:space="preserve">Zařízení č.3 - Ostatní zařízení </t>
  </si>
  <si>
    <t>3.1</t>
  </si>
  <si>
    <t>Potrubní radiální ventilátor do potrubí s AC motorem a kruhovým napojením, kuličková ložiska - JS 100mm vč. 2ks spojovacích manžet - V=150m3/hod. pext=120Pa, 230V/60W</t>
  </si>
  <si>
    <t>3.2</t>
  </si>
  <si>
    <t>Talířový kovový ventil pro odvod vzduchu JS 200mm</t>
  </si>
  <si>
    <t>3.3</t>
  </si>
  <si>
    <t>Zpětná klapka do potrubí s pružinou JS 125mm</t>
  </si>
  <si>
    <t>3.4</t>
  </si>
  <si>
    <t>Koncový kryt JS 125mm s nátr.1/2"</t>
  </si>
  <si>
    <t>3.5</t>
  </si>
  <si>
    <t>Venkovní samočinná plastová žaluzie JS 125mm</t>
  </si>
  <si>
    <t>3.6</t>
  </si>
  <si>
    <t>PRO 200 125</t>
  </si>
  <si>
    <t>3.7</t>
  </si>
  <si>
    <t>OS 90 125</t>
  </si>
  <si>
    <t>3.8</t>
  </si>
  <si>
    <t>OBJ 90 125 125</t>
  </si>
  <si>
    <t>3.9</t>
  </si>
  <si>
    <t>Spiro 125/3m</t>
  </si>
  <si>
    <t>3.-</t>
  </si>
  <si>
    <t>Tepelná izolace - lamelové rohože z minerální vaty na hliníkové folii - 45kg/m3 - tl.40mm - potrubí vedené halou</t>
  </si>
  <si>
    <t>3.-.1</t>
  </si>
  <si>
    <t>E - Elektroinstalace - silnoproudé rozvody</t>
  </si>
  <si>
    <t xml:space="preserve"> Ing. Hana Bezstarosti</t>
  </si>
  <si>
    <t xml:space="preserve"> </t>
  </si>
  <si>
    <t xml:space="preserve">    741 - Elektroinstalace - silnoproud</t>
  </si>
  <si>
    <t>HZS - Hodinové zúčtovací sazby</t>
  </si>
  <si>
    <t>741</t>
  </si>
  <si>
    <t>Elektroinstalace - silnoproud</t>
  </si>
  <si>
    <t>741110002</t>
  </si>
  <si>
    <t>Montáž trubek elektroinstalačních s nasunutím nebo našroubováním do krabic plastových tuhých, uložených pevně, vnější Ø přes 23 do 35 mm</t>
  </si>
  <si>
    <t>458137182</t>
  </si>
  <si>
    <t>https://podminky.urs.cz/item/CS_URS_2024_02/741110002</t>
  </si>
  <si>
    <t>34571094</t>
  </si>
  <si>
    <t>trubka elektroinstalační tuhá z PVC D 28,6/32 mm, délka 3m</t>
  </si>
  <si>
    <t>722915315</t>
  </si>
  <si>
    <t>30*1,05 "Přepočtené koeficientem množství</t>
  </si>
  <si>
    <t>34571990</t>
  </si>
  <si>
    <t>příchytka distanční z PH k upevňování kabelů, 22,5x26x30mm, D 8-16mm</t>
  </si>
  <si>
    <t>1725402695</t>
  </si>
  <si>
    <t>741110053</t>
  </si>
  <si>
    <t>Montáž trubek elektroinstalačních s nasunutím nebo našroubováním do krabic plastových ohebných, uložených volně, vnější Ø přes 35 mm</t>
  </si>
  <si>
    <t>-1962301514</t>
  </si>
  <si>
    <t>https://podminky.urs.cz/item/CS_URS_2024_02/741110053</t>
  </si>
  <si>
    <t>34571157</t>
  </si>
  <si>
    <t>trubka elektroinstalační ohebná z PH, D 35,9/42,2mm</t>
  </si>
  <si>
    <t>178975803</t>
  </si>
  <si>
    <t>4*1,05 "Přepočtené koeficientem množství</t>
  </si>
  <si>
    <t>741110512</t>
  </si>
  <si>
    <t>Montáž lišt a kanálků elektroinstalačních se spojkami, ohyby a rohy a s nasunutím do krabic vkládacích s víčkem, šířky do přes 60 do 120 mm</t>
  </si>
  <si>
    <t>-1803700275</t>
  </si>
  <si>
    <t>https://podminky.urs.cz/item/CS_URS_2024_02/741110512</t>
  </si>
  <si>
    <t>34573014</t>
  </si>
  <si>
    <t>kanál parapetní bezhalogenový dutý 110x65mm</t>
  </si>
  <si>
    <t>755093538</t>
  </si>
  <si>
    <t>38*1,05 "Přepočtené koeficientem množství</t>
  </si>
  <si>
    <t>741110521</t>
  </si>
  <si>
    <t>Montáž lišt a kanálků elektroinstalačních se spojkami, ohyby a rohy a s nasunutím do krabic vkládacích bez víčka, šířky do 60 mm</t>
  </si>
  <si>
    <t>94925635</t>
  </si>
  <si>
    <t>https://podminky.urs.cz/item/CS_URS_2024_02/741110521</t>
  </si>
  <si>
    <t>RMAT0001</t>
  </si>
  <si>
    <t>žlab kabelový drátěný žárově zinkovaný 50/50</t>
  </si>
  <si>
    <t>-1593114045</t>
  </si>
  <si>
    <t>70*1,05 "Přepočtené koeficientem množství</t>
  </si>
  <si>
    <t>34575387</t>
  </si>
  <si>
    <t>nosník kabelového žlabu drátěného žárově zinkovaný 150mm</t>
  </si>
  <si>
    <t>-121857076</t>
  </si>
  <si>
    <t>741110522</t>
  </si>
  <si>
    <t>Montáž lišt a kanálků elektroinstalačních se spojkami, ohyby a rohy a s nasunutím do krabic vkládacích bez víčka, šířky do přes 60 do 120 mm</t>
  </si>
  <si>
    <t>515651754</t>
  </si>
  <si>
    <t>https://podminky.urs.cz/item/CS_URS_2024_02/741110522</t>
  </si>
  <si>
    <t>RMAT0002</t>
  </si>
  <si>
    <t>žlab kabelový drátěný žárově zinkovaný 100/50</t>
  </si>
  <si>
    <t>1431540901</t>
  </si>
  <si>
    <t>25*1,05 "Přepočtené koeficientem množství</t>
  </si>
  <si>
    <t>2109168366</t>
  </si>
  <si>
    <t>741111002</t>
  </si>
  <si>
    <t>Montáž systému podlahových kanálů se spojkami, ohyby a rohy a s nasunutím do krabic krabic s vývody</t>
  </si>
  <si>
    <t>-1135283787</t>
  </si>
  <si>
    <t>https://podminky.urs.cz/item/CS_URS_2024_02/741111002</t>
  </si>
  <si>
    <t>34571597</t>
  </si>
  <si>
    <t>krabice přístrojová vertikální bezrámečková do zdvojených a betonových podlah 12 modulů</t>
  </si>
  <si>
    <t>-569354627</t>
  </si>
  <si>
    <t>34571663</t>
  </si>
  <si>
    <t>adaptér montážní pro podlahové krabice do betonové podlahy 8/12 modulů</t>
  </si>
  <si>
    <t>-1933935252</t>
  </si>
  <si>
    <t>34571573</t>
  </si>
  <si>
    <t>kryt plastový s rámečkem plast 8/12 modulů</t>
  </si>
  <si>
    <t>-260649006</t>
  </si>
  <si>
    <t>34571582</t>
  </si>
  <si>
    <t>deska krycí do plastového krytu s rámečkem povrch nerez 8/12 modulů</t>
  </si>
  <si>
    <t>-602550481</t>
  </si>
  <si>
    <t>37451003</t>
  </si>
  <si>
    <t>zásuvka komunikační přímá HDMI (0230-0-0432)</t>
  </si>
  <si>
    <t>1519449997</t>
  </si>
  <si>
    <t>34555203</t>
  </si>
  <si>
    <t>zásuvka zápustná dvojnásobná, s optickou přepěťovou ochranou, šroubové svorky</t>
  </si>
  <si>
    <t>-1560424808</t>
  </si>
  <si>
    <t>34555202</t>
  </si>
  <si>
    <t>zásuvka zápustná jednonásobná chráněná, šroubové svorky</t>
  </si>
  <si>
    <t>-1838021497</t>
  </si>
  <si>
    <t>34555004</t>
  </si>
  <si>
    <t>zásuvka datová dvojnásobná kompletní s rámečkem, RJ45, Kat. 6 UTP, svorky IDC</t>
  </si>
  <si>
    <t>767676839</t>
  </si>
  <si>
    <t>RMAT0004</t>
  </si>
  <si>
    <t>pomocný montážní materiál k podlahové krabici</t>
  </si>
  <si>
    <t>1799607068</t>
  </si>
  <si>
    <t>741112061</t>
  </si>
  <si>
    <t>Montáž krabic elektroinstalačních bez napojení na trubky a lišty, demontáže a montáže víčka a přístroje přístrojových zapuštěných plastových kruhových do zdiva</t>
  </si>
  <si>
    <t>753497338</t>
  </si>
  <si>
    <t>https://podminky.urs.cz/item/CS_URS_2024_02/741112061</t>
  </si>
  <si>
    <t>34571450</t>
  </si>
  <si>
    <t>krabice pod omítku PVC přístrojová kruhová D 70mm</t>
  </si>
  <si>
    <t>-235302299</t>
  </si>
  <si>
    <t>34571451</t>
  </si>
  <si>
    <t>krabice pod omítku PVC přístrojová kruhová D 70mm hluboká</t>
  </si>
  <si>
    <t>-1868040042</t>
  </si>
  <si>
    <t>RMAT0003</t>
  </si>
  <si>
    <t>krabice elektroinstalační plastová - do parapetního žlabu</t>
  </si>
  <si>
    <t>967118988</t>
  </si>
  <si>
    <t>741112101</t>
  </si>
  <si>
    <t>Montáž krabic elektroinstalačních bez napojení na trubky a lišty, demontáže a montáže víčka a přístroje rozvodek se zapojením vodičů na svorkovnici zapuštěných plastových kruhových do zdiva</t>
  </si>
  <si>
    <t>-2047564008</t>
  </si>
  <si>
    <t>https://podminky.urs.cz/item/CS_URS_2024_02/741112101</t>
  </si>
  <si>
    <t>34571521</t>
  </si>
  <si>
    <t>krabice pod omítku PVC odbočná kruhová D 70mm s víčkem a svorkovnicí</t>
  </si>
  <si>
    <t>1962909653</t>
  </si>
  <si>
    <t>741120001</t>
  </si>
  <si>
    <t>Montáž vodičů izolovaných měděných bez ukončení uložených pod omítku plných a laněných (např. CY), průřezu žíly 0,35 až 6 mm2</t>
  </si>
  <si>
    <t>-257985297</t>
  </si>
  <si>
    <t>https://podminky.urs.cz/item/CS_URS_2024_02/741120001</t>
  </si>
  <si>
    <t>34141027</t>
  </si>
  <si>
    <t>vodič propojovací flexibilní jádro Cu lanované izolace PVC 450/750V (H07V-K) 1x6mm2</t>
  </si>
  <si>
    <t>1469263304</t>
  </si>
  <si>
    <t>110*1,15 "Přepočtené koeficientem množství</t>
  </si>
  <si>
    <t>741120003</t>
  </si>
  <si>
    <t>Montáž vodičů izolovaných měděných bez ukončení uložených pod omítku plných a laněných (např. CY), průřezu žíly 10 až 16 mm2</t>
  </si>
  <si>
    <t>-1731109849</t>
  </si>
  <si>
    <t>https://podminky.urs.cz/item/CS_URS_2024_02/741120003</t>
  </si>
  <si>
    <t>34141029</t>
  </si>
  <si>
    <t>vodič propojovací flexibilní jádro Cu lanované izolace PVC 450/750V (H07V-K) 1x16mm2</t>
  </si>
  <si>
    <t>478161877</t>
  </si>
  <si>
    <t>30*1,15 "Přepočtené koeficientem množství</t>
  </si>
  <si>
    <t>741122011</t>
  </si>
  <si>
    <t>Montáž kabelů měděných bez ukončení uložených pod omítku plných kulatých (např. CYKY), počtu a průřezu žil 2x1,5 až 2,5 mm2</t>
  </si>
  <si>
    <t>-310346442</t>
  </si>
  <si>
    <t>https://podminky.urs.cz/item/CS_URS_2024_02/741122011</t>
  </si>
  <si>
    <t>34111254</t>
  </si>
  <si>
    <t>kabel silový oheň retardující bezhalogenový bez funkční schopnosti při požáru jádro Cu 0,6/1kV (N2XH) 2x1,5mm2</t>
  </si>
  <si>
    <t>-727194434</t>
  </si>
  <si>
    <t>90*1,15 "Přepočtené koeficientem množství</t>
  </si>
  <si>
    <t>741122015</t>
  </si>
  <si>
    <t>Montáž kabelů měděných bez ukončení uložených pod omítku plných kulatých (např. CYKY), počtu a průřezu žil 3x1,5 mm2</t>
  </si>
  <si>
    <t>-769462516</t>
  </si>
  <si>
    <t>https://podminky.urs.cz/item/CS_URS_2024_02/741122015</t>
  </si>
  <si>
    <t>34111258</t>
  </si>
  <si>
    <t>kabel silový oheň retardující bezhalogenový bez funkční schopnosti při požáru jádro Cu 0,6/1kV (N2XH) 3x1,5mm2</t>
  </si>
  <si>
    <t>1223703816</t>
  </si>
  <si>
    <t>75*1,15 "Přepočtené koeficientem množství</t>
  </si>
  <si>
    <t>741122016</t>
  </si>
  <si>
    <t>Montáž kabelů měděných bez ukončení uložených pod omítku plných kulatých (např. CYKY), počtu a průřezu žil 3x2,5 až 6 mm2</t>
  </si>
  <si>
    <t>2108167996</t>
  </si>
  <si>
    <t>https://podminky.urs.cz/item/CS_URS_2024_02/741122016</t>
  </si>
  <si>
    <t>34111259</t>
  </si>
  <si>
    <t>kabel silový oheň retardující bezhalogenový bez funkční schopnosti při požáru jádro Cu 0,6/1kV (N2XH) 3x2,5mm2</t>
  </si>
  <si>
    <t>715602620</t>
  </si>
  <si>
    <t>825*1,15 "Přepočtené koeficientem množství</t>
  </si>
  <si>
    <t>741122031</t>
  </si>
  <si>
    <t>Montáž kabelů měděných bez ukončení uložených pod omítku plných kulatých (např. CYKY), počtu a průřezu žil 5x1,5 až 2,5 mm2</t>
  </si>
  <si>
    <t>-2081054051</t>
  </si>
  <si>
    <t>https://podminky.urs.cz/item/CS_URS_2024_02/741122031</t>
  </si>
  <si>
    <t>34111295</t>
  </si>
  <si>
    <t>kabel silový oheň retardující bezhalogenový bez funkční schopnosti při požáru jádro Cu 0,6/1kV (N2XH) 5x1,5mm2</t>
  </si>
  <si>
    <t>2126815012</t>
  </si>
  <si>
    <t>240*1,15 "Přepočtené koeficientem množství</t>
  </si>
  <si>
    <t>34111296</t>
  </si>
  <si>
    <t>kabel silový oheň retardující bezhalogenový bez funkční schopnosti při požáru jádro Cu 0,6/1kV (N2XH) 5x2,5mm2</t>
  </si>
  <si>
    <t>1055040988</t>
  </si>
  <si>
    <t>220*1,15 "Přepočtené koeficientem množství</t>
  </si>
  <si>
    <t>741124701</t>
  </si>
  <si>
    <t>Montáž kabelů měděných ovládacích bez ukončení uložených volně stíněných ovládacích s plným jádrem (např. JYTY) počtu a průměru žil 2 až 19x0,8 mm2</t>
  </si>
  <si>
    <t>-582127845</t>
  </si>
  <si>
    <t>https://podminky.urs.cz/item/CS_URS_2024_02/741124701</t>
  </si>
  <si>
    <t>34113140</t>
  </si>
  <si>
    <t>kabel ovládací průmyslový stíněný laminovanou Al fólií s příložným Cu drátem jádro Cu plné izolace PVC plášť PVC 225V (JE-Y(St)Y...Bd) 2x2x0,80mm2</t>
  </si>
  <si>
    <t>-167070181</t>
  </si>
  <si>
    <t>190*1,15 "Přepočtené koeficientem množství</t>
  </si>
  <si>
    <t>741130001</t>
  </si>
  <si>
    <t>Ukončení vodičů izolovaných s označením a zapojením v rozváděči nebo na přístroji, průřezu žíly do 2,5 mm2</t>
  </si>
  <si>
    <t>1361446228</t>
  </si>
  <si>
    <t>https://podminky.urs.cz/item/CS_URS_2024_02/741130001</t>
  </si>
  <si>
    <t>741130006</t>
  </si>
  <si>
    <t>Ukončení vodičů izolovaných s označením a zapojením v rozváděči nebo na přístroji, průřezu žíly do 16 mm2</t>
  </si>
  <si>
    <t>-1901669078</t>
  </si>
  <si>
    <t>https://podminky.urs.cz/item/CS_URS_2024_02/741130006</t>
  </si>
  <si>
    <t>741210003</t>
  </si>
  <si>
    <t>Montáž rozvodnic oceloplechových nebo plastových bez zapojení vodičů běžných, hmotnosti do 100 kg</t>
  </si>
  <si>
    <t>294485215</t>
  </si>
  <si>
    <t>https://podminky.urs.cz/item/CS_URS_2024_02/741210003</t>
  </si>
  <si>
    <t>RMAT0005</t>
  </si>
  <si>
    <t xml:space="preserve">rozvodnice zapuštěná, s dveřmi, 120 modulů, IP40/20, se zámkem </t>
  </si>
  <si>
    <t>41113127</t>
  </si>
  <si>
    <t>741310101</t>
  </si>
  <si>
    <t>Montáž spínačů jedno nebo dvoupólových polozapuštěných nebo zapuštěných se zapojením vodičů bezšroubové připojení spínačů, řazení 1-jednopólových</t>
  </si>
  <si>
    <t>912624559</t>
  </si>
  <si>
    <t>https://podminky.urs.cz/item/CS_URS_2024_02/741310101</t>
  </si>
  <si>
    <t>34539010</t>
  </si>
  <si>
    <t>přístroj spínače jednopólového, řazení 1, 1So bezšroubové svorky</t>
  </si>
  <si>
    <t>-796237599</t>
  </si>
  <si>
    <t>34539049</t>
  </si>
  <si>
    <t>kryt spínače jednoduchý</t>
  </si>
  <si>
    <t>-430071162</t>
  </si>
  <si>
    <t>34539059</t>
  </si>
  <si>
    <t>rámeček jednonásobný</t>
  </si>
  <si>
    <t>-659131183</t>
  </si>
  <si>
    <t>741310112</t>
  </si>
  <si>
    <t>Montáž spínačů jedno nebo dvoupólových polozapuštěných nebo zapuštěných se zapojením vodičů bezšroubové připojení ovladačů, řazení 1/0-tlačítkových zapínacích</t>
  </si>
  <si>
    <t>1502970023</t>
  </si>
  <si>
    <t>https://podminky.urs.cz/item/CS_URS_2024_02/741310112</t>
  </si>
  <si>
    <t>34539021</t>
  </si>
  <si>
    <t>přístroj ovládače zapínacího, řazení 1/0, 1/0S, 1/0So bezšroubové svorky</t>
  </si>
  <si>
    <t>384945698</t>
  </si>
  <si>
    <t>-9038814</t>
  </si>
  <si>
    <t>-1322417304</t>
  </si>
  <si>
    <t>741310124</t>
  </si>
  <si>
    <t>Montáž spínačů jedno nebo dvoupólových polozapuštěných nebo zapuštěných se zapojením vodičů bezšroubové připojení přepínačů, řazení 6+1-sériových střídavých</t>
  </si>
  <si>
    <t>-28297661</t>
  </si>
  <si>
    <t>https://podminky.urs.cz/item/CS_URS_2024_02/741310124</t>
  </si>
  <si>
    <t>RMAT0006</t>
  </si>
  <si>
    <t>přístroj ovladače zapínacího, řazení 1/0+1/0 bezšroubové svorky</t>
  </si>
  <si>
    <t>7344375</t>
  </si>
  <si>
    <t>34539050</t>
  </si>
  <si>
    <t>kryt spínače dělený</t>
  </si>
  <si>
    <t>-933620213</t>
  </si>
  <si>
    <t>756169387</t>
  </si>
  <si>
    <t>741311012</t>
  </si>
  <si>
    <t>Montáž spínačů speciálních se zapojením vodičů s dálkovým ovládáním dvoukontaktních</t>
  </si>
  <si>
    <t>-229512456</t>
  </si>
  <si>
    <t>https://podminky.urs.cz/item/CS_URS_2024_02/741311012</t>
  </si>
  <si>
    <t>1615689</t>
  </si>
  <si>
    <t>4 TLACITKOVY OVLADAC DALI4SW</t>
  </si>
  <si>
    <t>-400712774</t>
  </si>
  <si>
    <t>RMAT0007</t>
  </si>
  <si>
    <t>senzor pohybu a osvětlenosti, pro sběrnici DALI</t>
  </si>
  <si>
    <t>-214361827</t>
  </si>
  <si>
    <t>RMAT0008</t>
  </si>
  <si>
    <t>senzor pro měření osvětlenosti, pro sběrnici DALI</t>
  </si>
  <si>
    <t>-176294099</t>
  </si>
  <si>
    <t>741313002</t>
  </si>
  <si>
    <t>Montáž zásuvek domovních se zapojením vodičů bezšroubové připojení polozapuštěných nebo zapuštěných 10/16 A, provedení 2P + PE dvojí zapojení pro průběžnou montáž</t>
  </si>
  <si>
    <t>-1620599646</t>
  </si>
  <si>
    <t>https://podminky.urs.cz/item/CS_URS_2024_02/741313002</t>
  </si>
  <si>
    <t>34555241</t>
  </si>
  <si>
    <t>přístroj zásuvky zápustné jednonásobné, krytka s clonkami, bezšroubové svorky</t>
  </si>
  <si>
    <t>-1725333497</t>
  </si>
  <si>
    <t>34555244</t>
  </si>
  <si>
    <t>přístroj zásuvky zápustné jednonásobné s optickou přepěťovou ochranou, krytka s clonkami, bezšroubové svorky</t>
  </si>
  <si>
    <t>-963768294</t>
  </si>
  <si>
    <t>-29492155</t>
  </si>
  <si>
    <t>741313004</t>
  </si>
  <si>
    <t>Montáž zásuvek domovních se zapojením vodičů bezšroubové připojení polozapuštěných nebo zapuštěných 10/16 A, provedení 2x (2P + PE) dvojnásobná šikmá</t>
  </si>
  <si>
    <t>1961187849</t>
  </si>
  <si>
    <t>https://podminky.urs.cz/item/CS_URS_2024_02/741313004</t>
  </si>
  <si>
    <t>34555242</t>
  </si>
  <si>
    <t>zásuvka zápustná dvojnásobná, šikmá, s clonkami, bezšroubové svorky</t>
  </si>
  <si>
    <t>-1564446401</t>
  </si>
  <si>
    <t>34555245</t>
  </si>
  <si>
    <t>zásuvka zápustná dvojnásobná s optickou přepěťovou ochranou, s clonkami, šroubové svorky</t>
  </si>
  <si>
    <t>718828749</t>
  </si>
  <si>
    <t>741320101</t>
  </si>
  <si>
    <t>Montáž jističů se zapojením vodičů jednopólových nn do 25 A bez krytu</t>
  </si>
  <si>
    <t>-1535159518</t>
  </si>
  <si>
    <t>https://podminky.urs.cz/item/CS_URS_2024_02/741320101</t>
  </si>
  <si>
    <t>35822107</t>
  </si>
  <si>
    <t>jistič 1-pólový 6 A vypínací charakteristika B vypínací schopnost 10 kA</t>
  </si>
  <si>
    <t>-1931934490</t>
  </si>
  <si>
    <t>35822115</t>
  </si>
  <si>
    <t>jistič 1-pólový 10 A vypínací charakteristika B vypínací schopnost 6 kA</t>
  </si>
  <si>
    <t>-1799737516</t>
  </si>
  <si>
    <t>35822117</t>
  </si>
  <si>
    <t>jistič 1-pólový 10 A vypínací charakteristika C vypínací schopnost 10 kA</t>
  </si>
  <si>
    <t>880855354</t>
  </si>
  <si>
    <t>35822124</t>
  </si>
  <si>
    <t>jistič 1-pólový 16 A vypínací charakteristika C vypínací schopnost 10 kA</t>
  </si>
  <si>
    <t>768455672</t>
  </si>
  <si>
    <t>741320161</t>
  </si>
  <si>
    <t>Montáž jističů se zapojením vodičů třípólových nn do 25 A bez krytu</t>
  </si>
  <si>
    <t>-1780562311</t>
  </si>
  <si>
    <t>https://podminky.urs.cz/item/CS_URS_2024_02/741320161</t>
  </si>
  <si>
    <t>35822155</t>
  </si>
  <si>
    <t>jistič 3-pólový 6 A vypínací charakteristika C vypínací schopnost 10 kA</t>
  </si>
  <si>
    <t>-18881491</t>
  </si>
  <si>
    <t>35822166</t>
  </si>
  <si>
    <t>jistič 3-pólový 16 A vypínací charakteristika C vypínací schopnost 10 kA</t>
  </si>
  <si>
    <t>-12448931</t>
  </si>
  <si>
    <t>741320171</t>
  </si>
  <si>
    <t>Montáž jističů se zapojením vodičů třípólových nn do 63 A bez krytu</t>
  </si>
  <si>
    <t>241559801</t>
  </si>
  <si>
    <t>https://podminky.urs.cz/item/CS_URS_2024_02/741320171</t>
  </si>
  <si>
    <t>35822178</t>
  </si>
  <si>
    <t>jistič 3-pólový 40 A vypínací charakteristika B vypínací schopnost 10 kA</t>
  </si>
  <si>
    <t>-775325398</t>
  </si>
  <si>
    <t>741321001</t>
  </si>
  <si>
    <t>Montáž proudových chráničů se zapojením vodičů dvoupólových nn do 25 A bez krytu</t>
  </si>
  <si>
    <t>855496138</t>
  </si>
  <si>
    <t>https://podminky.urs.cz/item/CS_URS_2024_02/741321001</t>
  </si>
  <si>
    <t>1000140240</t>
  </si>
  <si>
    <t>Chránič kombinovaný OEZ:38301 OLI-16C-1N-030A Proudový chránič s nadproudovou ochranou</t>
  </si>
  <si>
    <t>1260181924</t>
  </si>
  <si>
    <t>741322072</t>
  </si>
  <si>
    <t>Montáž přepěťových ochran nn se zapojením vodičů svodiče přepětí - typ 2 třípólových dvoudílných s vložením modulu</t>
  </si>
  <si>
    <t>782272481</t>
  </si>
  <si>
    <t>https://podminky.urs.cz/item/CS_URS_2024_02/741322072</t>
  </si>
  <si>
    <t>RMAT0011</t>
  </si>
  <si>
    <t>svodič přepětí 12,5kA V/3</t>
  </si>
  <si>
    <t>531367494</t>
  </si>
  <si>
    <t>741330043</t>
  </si>
  <si>
    <t>Montáž stykačů nn se zapojením vodičů střídavých vestavných třípólových do 40 A</t>
  </si>
  <si>
    <t>-1547557438</t>
  </si>
  <si>
    <t>https://podminky.urs.cz/item/CS_URS_2024_02/741330043</t>
  </si>
  <si>
    <t>35821000</t>
  </si>
  <si>
    <t>stykač 4-pólový 25 A 4N0 230-240V AC/DC</t>
  </si>
  <si>
    <t>-1636747983</t>
  </si>
  <si>
    <t>741330763</t>
  </si>
  <si>
    <t>Montáž relé časových bez zapojení</t>
  </si>
  <si>
    <t>1041832601</t>
  </si>
  <si>
    <t>https://podminky.urs.cz/item/CS_URS_2024_02/741330763</t>
  </si>
  <si>
    <t>RMAT0016</t>
  </si>
  <si>
    <t>relé časové pod přístroj</t>
  </si>
  <si>
    <t>1654713857</t>
  </si>
  <si>
    <t>741330822</t>
  </si>
  <si>
    <t>Montáž relé doplňkových prvků universálního zdroje pro relé</t>
  </si>
  <si>
    <t>1728863309</t>
  </si>
  <si>
    <t>https://podminky.urs.cz/item/CS_URS_2024_02/741330822</t>
  </si>
  <si>
    <t>RMAT0009</t>
  </si>
  <si>
    <t>zdroj sběrnice DALI 230V/16V, IP20</t>
  </si>
  <si>
    <t>9517340</t>
  </si>
  <si>
    <t>RMAT0010</t>
  </si>
  <si>
    <t>převodník DALI - pro nastavování zařízení na sběrnici DALI, ovládání a sledovíání sběrnice</t>
  </si>
  <si>
    <t>1983368236</t>
  </si>
  <si>
    <t>741372002</t>
  </si>
  <si>
    <t>Montáž svítidel s integrovaným zdrojem LED se zapojením vodičů interiérových přisazených nástěnných páskových lištových</t>
  </si>
  <si>
    <t>450784848</t>
  </si>
  <si>
    <t>https://podminky.urs.cz/item/CS_URS_2024_02/741372002</t>
  </si>
  <si>
    <t>34774012</t>
  </si>
  <si>
    <t>LED pásek 12V do 10W/m</t>
  </si>
  <si>
    <t>-1343696702</t>
  </si>
  <si>
    <t>1*1,08 "Přepočtené koeficientem množství</t>
  </si>
  <si>
    <t>34825029</t>
  </si>
  <si>
    <t>LED driver 12V do 10W</t>
  </si>
  <si>
    <t>-302307378</t>
  </si>
  <si>
    <t>34825025</t>
  </si>
  <si>
    <t>ALU profil rovný přisazený mléčný difuzor dl 1m na 1 pásek</t>
  </si>
  <si>
    <t>873806193</t>
  </si>
  <si>
    <t>1*1,15 "Přepočtené koeficientem množství</t>
  </si>
  <si>
    <t>741372021</t>
  </si>
  <si>
    <t>Montáž svítidel s integrovaným zdrojem LED se zapojením vodičů interiérových přisazených nástěnných hranatých nebo kruhových, plochy do 0,09 m2</t>
  </si>
  <si>
    <t>405748951</t>
  </si>
  <si>
    <t>https://podminky.urs.cz/item/CS_URS_2024_02/741372021</t>
  </si>
  <si>
    <t>34835012</t>
  </si>
  <si>
    <t>svítidlo LED nouzové přisazené baterie 3h</t>
  </si>
  <si>
    <t>353633449</t>
  </si>
  <si>
    <t>741372022</t>
  </si>
  <si>
    <t>Montáž svítidel s integrovaným zdrojem LED se zapojením vodičů interiérových přisazených nástěnných hranatých nebo kruhových, plochy přes 0,09 do 0,36 m2</t>
  </si>
  <si>
    <t>-1547499162</t>
  </si>
  <si>
    <t>https://podminky.urs.cz/item/CS_URS_2024_02/741372022</t>
  </si>
  <si>
    <t>34825006</t>
  </si>
  <si>
    <t>svítidlo interiérové přisazené obdélníkové/čtvercové přes 0,09 do 0,36m2 1900-4000lm</t>
  </si>
  <si>
    <t>-1451300198</t>
  </si>
  <si>
    <t>741372112</t>
  </si>
  <si>
    <t>Montáž svítidel s integrovaným zdrojem LED se zapojením vodičů interiérových vestavných stropních panelových hranatých nebo kruhových, plochy přes 0,09 do 0,36 m2</t>
  </si>
  <si>
    <t>315014465</t>
  </si>
  <si>
    <t>https://podminky.urs.cz/item/CS_URS_2024_02/741372112</t>
  </si>
  <si>
    <t>RMAT0012</t>
  </si>
  <si>
    <t>Svítidlo LED vestavné panelové, 35W, 4200lm, Ra80, 4000K, UGR&lt;19, DALI, 600x600mm, IP20</t>
  </si>
  <si>
    <t>868845013</t>
  </si>
  <si>
    <t>RMAT0013</t>
  </si>
  <si>
    <t>Svítidlo LED vestavné panelové, 57W, 6300lm, Ra80, 4000K, UGR&lt;19, DALI, 600x600mm, IP20</t>
  </si>
  <si>
    <t>1614934275</t>
  </si>
  <si>
    <t>RMAT0014</t>
  </si>
  <si>
    <t>Svítidlo LED vestavné panelové, 35W, 3050lm, Ra80, 4000K, UGR&lt;19, DALI, 1200x300mm, IP20</t>
  </si>
  <si>
    <t>-356221866</t>
  </si>
  <si>
    <t>RMAT0015</t>
  </si>
  <si>
    <t>Svítidlo LED vestavné panelové, 16W, 3050lm, Ra80, 4000K, UGR&lt;19, DALI, 1200x300mm, IP20</t>
  </si>
  <si>
    <t>758773591</t>
  </si>
  <si>
    <t>741420001</t>
  </si>
  <si>
    <t>Montáž hromosvodného vedení svodových drátů nebo lan s podpěrami, Ø do 10 mm</t>
  </si>
  <si>
    <t>241521057</t>
  </si>
  <si>
    <t>https://podminky.urs.cz/item/CS_URS_2024_02/741420001</t>
  </si>
  <si>
    <t>35441077</t>
  </si>
  <si>
    <t>drát D 8mm AlMgSi</t>
  </si>
  <si>
    <t>1457091959</t>
  </si>
  <si>
    <t>15*0,155 "Přepočtené koeficientem množství</t>
  </si>
  <si>
    <t>35442270</t>
  </si>
  <si>
    <t>podpěra vedení na ploché střechy pr. 140mm, plastový zámek, výška vedení 100mm, plast s betonem, 1 kg</t>
  </si>
  <si>
    <t>-24080071</t>
  </si>
  <si>
    <t>741430002</t>
  </si>
  <si>
    <t>Montáž jímacích tyčí délky do 3 m, na konstrukci zděnou</t>
  </si>
  <si>
    <t>38056159</t>
  </si>
  <si>
    <t>https://podminky.urs.cz/item/CS_URS_2024_02/741430002</t>
  </si>
  <si>
    <t>35442152</t>
  </si>
  <si>
    <t>tyč jímací s rovným koncem 16/10 2000 (1000/1000)mm AlMgSi</t>
  </si>
  <si>
    <t>-1533137371</t>
  </si>
  <si>
    <t>35442176</t>
  </si>
  <si>
    <t>objímka jímací tyče FeZn</t>
  </si>
  <si>
    <t>853310619</t>
  </si>
  <si>
    <t>35442173</t>
  </si>
  <si>
    <t>podložka pod betonový podstavec 9 kg</t>
  </si>
  <si>
    <t>1835175523</t>
  </si>
  <si>
    <t>35442172</t>
  </si>
  <si>
    <t>podstavec betonový 9 kg</t>
  </si>
  <si>
    <t>1062709539</t>
  </si>
  <si>
    <t>998741101</t>
  </si>
  <si>
    <t>Přesun hmot pro silnoproud stanovený z hmotnosti přesunovaného materiálu vodorovná dopravní vzdálenost do 50 m základní v objektech výšky do 6 m</t>
  </si>
  <si>
    <t>1428032356</t>
  </si>
  <si>
    <t>https://podminky.urs.cz/item/CS_URS_2024_02/998741101</t>
  </si>
  <si>
    <t>HZS</t>
  </si>
  <si>
    <t>Hodinové zúčtovací sazby</t>
  </si>
  <si>
    <t>HZS2232</t>
  </si>
  <si>
    <t>Hodinové zúčtovací sazby profesí PSV provádění stavebních instalací elektrikář odborný</t>
  </si>
  <si>
    <t>512</t>
  </si>
  <si>
    <t>1426931105</t>
  </si>
  <si>
    <t>https://podminky.urs.cz/item/CS_URS_2024_02/HZS2232</t>
  </si>
  <si>
    <t>-1309529090</t>
  </si>
  <si>
    <t>HZS4211</t>
  </si>
  <si>
    <t>Hodinové zúčtovací sazby ostatních profesí revizní a kontrolní činnost revizní technik</t>
  </si>
  <si>
    <t>-620770938</t>
  </si>
  <si>
    <t>https://podminky.urs.cz/item/CS_URS_2024_02/HZS4211</t>
  </si>
  <si>
    <t>013254000</t>
  </si>
  <si>
    <t>Dokumentace skutečného provedení stavby</t>
  </si>
  <si>
    <t>-930036296</t>
  </si>
  <si>
    <t>https://podminky.urs.cz/item/CS_URS_2024_02/013254000</t>
  </si>
  <si>
    <t>F - Elektroinstalace - slaboproudé rozvody</t>
  </si>
  <si>
    <t>Veškeré komponenty budou upřesněny před realizací dle skutečných požadavků investora a dodavatele PC techniky.</t>
  </si>
  <si>
    <t xml:space="preserve">    742 - Elektroinstalace - slaboproud</t>
  </si>
  <si>
    <t>M - Práce a dodávky M</t>
  </si>
  <si>
    <t>742</t>
  </si>
  <si>
    <t>Elektroinstalace - slaboproud</t>
  </si>
  <si>
    <t>742110002</t>
  </si>
  <si>
    <t>Montáž trubek elektroinstalačních plastových ohebných uložených pod omítku</t>
  </si>
  <si>
    <t>1323403385</t>
  </si>
  <si>
    <t>https://podminky.urs.cz/item/CS_URS_2024_02/742110002</t>
  </si>
  <si>
    <t>34571377</t>
  </si>
  <si>
    <t>trubka elektroinstalační ohebná lehce odolná z PVC-U D 18,8/25mm poloměr ohybu &gt;100mm</t>
  </si>
  <si>
    <t>478430036</t>
  </si>
  <si>
    <t>95*1,05 "Přepočtené koeficientem množství</t>
  </si>
  <si>
    <t>3350631</t>
  </si>
  <si>
    <t>34571371</t>
  </si>
  <si>
    <t>trubka elektroinstalační ohebná dvouplášťová korugovaná HDPE+LDPE UV stab (chránička) D 41/50mm</t>
  </si>
  <si>
    <t>189958162</t>
  </si>
  <si>
    <t>35*1,05 "Přepočtené koeficientem množství</t>
  </si>
  <si>
    <t>742110041</t>
  </si>
  <si>
    <t>Montáž lišt elektroinstalačních vkládacích</t>
  </si>
  <si>
    <t>1079903971</t>
  </si>
  <si>
    <t>https://podminky.urs.cz/item/CS_URS_2024_02/742110041</t>
  </si>
  <si>
    <t>34571014</t>
  </si>
  <si>
    <t>lišta elektroinstalační hranatá bezhalogenová 20x20mm</t>
  </si>
  <si>
    <t>492686237</t>
  </si>
  <si>
    <t>90*1,05 "Přepočtené koeficientem množství</t>
  </si>
  <si>
    <t>742110102</t>
  </si>
  <si>
    <t>Montáž kabelového žlabu šířky do 150 mm</t>
  </si>
  <si>
    <t>-1747471171</t>
  </si>
  <si>
    <t>https://podminky.urs.cz/item/CS_URS_2024_02/742110102</t>
  </si>
  <si>
    <t>-1491648108</t>
  </si>
  <si>
    <t>-1175245383</t>
  </si>
  <si>
    <t>9,52380952380952*1,05 "Přepočtené koeficientem množství</t>
  </si>
  <si>
    <t>1373486381</t>
  </si>
  <si>
    <t>742111001</t>
  </si>
  <si>
    <t>Montáž příchytek pro kabely samostatné ohniodolné včetně šroubu a hmoždinky</t>
  </si>
  <si>
    <t>-521373565</t>
  </si>
  <si>
    <t>https://podminky.urs.cz/item/CS_URS_2024_02/742111001</t>
  </si>
  <si>
    <t>-1322938159</t>
  </si>
  <si>
    <t>1915567285</t>
  </si>
  <si>
    <t>-161086813</t>
  </si>
  <si>
    <t>742121001</t>
  </si>
  <si>
    <t>Montáž kabelů sdělovacích pro vnitřní rozvody počtu žil do 15</t>
  </si>
  <si>
    <t>316268435</t>
  </si>
  <si>
    <t>https://podminky.urs.cz/item/CS_URS_2024_02/742121001</t>
  </si>
  <si>
    <t>audio kabel 2x2,5mm</t>
  </si>
  <si>
    <t>2023191912</t>
  </si>
  <si>
    <t>85*1,2 "Přepočtené koeficientem množství</t>
  </si>
  <si>
    <t>742124001</t>
  </si>
  <si>
    <t>Montáž kabelů datových FTP, UTP, STP pro vnitřní rozvody do žlabu nebo lišty</t>
  </si>
  <si>
    <t>535938228</t>
  </si>
  <si>
    <t>https://podminky.urs.cz/item/CS_URS_2024_02/742124001</t>
  </si>
  <si>
    <t>34121268</t>
  </si>
  <si>
    <t>kabel datový bezhalogenový třída reakce na oheň B2cas1d1a1 jádro Cu plné (U/UTP) kategorie 6</t>
  </si>
  <si>
    <t>-1322637286</t>
  </si>
  <si>
    <t>1360*1,2 "Přepočtené koeficientem množství</t>
  </si>
  <si>
    <t>1702507</t>
  </si>
  <si>
    <t>KABEL USB 3.0 A/M-A/F REPEATER 20M</t>
  </si>
  <si>
    <t>-1984481472</t>
  </si>
  <si>
    <t>kabel HDMI</t>
  </si>
  <si>
    <t>1509381231</t>
  </si>
  <si>
    <t>35*1,2 "Přepočtené koeficientem množství</t>
  </si>
  <si>
    <t xml:space="preserve">HDMI  repeatr</t>
  </si>
  <si>
    <t>669490649</t>
  </si>
  <si>
    <t>742124011</t>
  </si>
  <si>
    <t>Montáž kabelů datových optických pro vnitřní rozvody do trubky zatažením</t>
  </si>
  <si>
    <t>1638639801</t>
  </si>
  <si>
    <t>https://podminky.urs.cz/item/CS_URS_2024_02/742124011</t>
  </si>
  <si>
    <t>34123003</t>
  </si>
  <si>
    <t>kabel datový optický OM2 univerzální 24 vláken 50/125 plášť LSOH</t>
  </si>
  <si>
    <t>-740053411</t>
  </si>
  <si>
    <t>90*1,2 "Přepočtené koeficientem množství</t>
  </si>
  <si>
    <t>742330001</t>
  </si>
  <si>
    <t>Montáž strukturované kabeláže rozvaděče nástěnného</t>
  </si>
  <si>
    <t>-492865578</t>
  </si>
  <si>
    <t>https://podminky.urs.cz/item/CS_URS_2024_02/742330001</t>
  </si>
  <si>
    <t>742330012</t>
  </si>
  <si>
    <t>Montáž strukturované kabeláže zařízení do rozvaděče switche, UPS, DVR, server bez nastavení</t>
  </si>
  <si>
    <t>-894613375</t>
  </si>
  <si>
    <t>https://podminky.urs.cz/item/CS_URS_2024_01/742330012</t>
  </si>
  <si>
    <t>ADI.0068904.URS</t>
  </si>
  <si>
    <t>48 portový gigabitový L2+ řízený switch se 4 gigabitovými SFP sloty, CLI, rack</t>
  </si>
  <si>
    <t>1076560762</t>
  </si>
  <si>
    <t>35712022</t>
  </si>
  <si>
    <t>rozvaděč stojanový 19" celoskleněné dveře 27U/600x600mm</t>
  </si>
  <si>
    <t>-1645992968</t>
  </si>
  <si>
    <t>42914003</t>
  </si>
  <si>
    <t>jednotka ventilační rozvaděče 19" horizontální 2U se 2 ventilátory bimetalový termostat</t>
  </si>
  <si>
    <t>-498437365</t>
  </si>
  <si>
    <t>35712068</t>
  </si>
  <si>
    <t>police rozvaděče 19" perforovaná 1U/350mm nosnost 40kg</t>
  </si>
  <si>
    <t>237047932</t>
  </si>
  <si>
    <t>37451145</t>
  </si>
  <si>
    <t>panel vyvazovací 5x plastové oko s průchody 1U 19"</t>
  </si>
  <si>
    <t>-1490754232</t>
  </si>
  <si>
    <t>M001</t>
  </si>
  <si>
    <t>Drobný spojovací materiál</t>
  </si>
  <si>
    <t>-1330758844</t>
  </si>
  <si>
    <t>M002</t>
  </si>
  <si>
    <t>Kabeláž pro popojení prvků racku</t>
  </si>
  <si>
    <t>300800584</t>
  </si>
  <si>
    <t>ADI.0051188.URS</t>
  </si>
  <si>
    <t>Napájecí panel ACAR 5xCZ zásuvka, přepěťová ochr., včetně vany, 19", černá, 3m</t>
  </si>
  <si>
    <t>1492617014</t>
  </si>
  <si>
    <t>742330044</t>
  </si>
  <si>
    <t>Montáž strukturované kabeláže zásuvek datových pod omítku, do nábytku, do parapetního žlabu nebo podlahové krabice 1 až 6 pozic</t>
  </si>
  <si>
    <t>1700828676</t>
  </si>
  <si>
    <t>https://podminky.urs.cz/item/CS_URS_2024_02/742330044</t>
  </si>
  <si>
    <t>37451183</t>
  </si>
  <si>
    <t>modul zásuvkový 1xRJ45 osazený 22,5x45mm se záclonkou úhlový UTP Cat6</t>
  </si>
  <si>
    <t>-1969417922</t>
  </si>
  <si>
    <t>34539100</t>
  </si>
  <si>
    <t>rámeček datové zásuvky pro 2 moduly 22,5x45mm</t>
  </si>
  <si>
    <t>1066238672</t>
  </si>
  <si>
    <t>742330051</t>
  </si>
  <si>
    <t>Montáž strukturované kabeláže zásuvek datových popis portu zásuvky</t>
  </si>
  <si>
    <t>190154004</t>
  </si>
  <si>
    <t>https://podminky.urs.cz/item/CS_URS_2024_02/742330051</t>
  </si>
  <si>
    <t>742410001</t>
  </si>
  <si>
    <t>Montáž rozhlasu systémového zesilovače</t>
  </si>
  <si>
    <t>945315921</t>
  </si>
  <si>
    <t>https://podminky.urs.cz/item/CS_URS_2024_01/742410001</t>
  </si>
  <si>
    <t>38443003</t>
  </si>
  <si>
    <t>zesilovač mixážní 1 zóna 120W</t>
  </si>
  <si>
    <t>-434766595</t>
  </si>
  <si>
    <t>ADI.0068939.URS</t>
  </si>
  <si>
    <t>AX3600 WiFi 6 stropní přístupový bod, 4x 4 MU-MIMO, 1× 2,5Gbps</t>
  </si>
  <si>
    <t>-210464460</t>
  </si>
  <si>
    <t>742430003</t>
  </si>
  <si>
    <t>Montáž audiovizuální techniky reprosoustavy s konzolou</t>
  </si>
  <si>
    <t>-1855665101</t>
  </si>
  <si>
    <t>https://podminky.urs.cz/item/CS_URS_2024_01/742430003</t>
  </si>
  <si>
    <t>38447006</t>
  </si>
  <si>
    <t>reproduktor nástěnný 120W bílý včetně kloubového montážního úchytu 262x250x380mm</t>
  </si>
  <si>
    <t>1539645900</t>
  </si>
  <si>
    <t>742430012</t>
  </si>
  <si>
    <t>Montáž audiovizuální techniky elektrického plátna, upevněného do podhledu</t>
  </si>
  <si>
    <t>1182693786</t>
  </si>
  <si>
    <t>https://podminky.urs.cz/item/CS_URS_2024_01/742430012</t>
  </si>
  <si>
    <t>73765004</t>
  </si>
  <si>
    <t>plátno projekční podhledové motorové hliníkový tubus bílé černý rámeček formát 16:9 přední projekce instalační rám a ovladač šířka 2,6m</t>
  </si>
  <si>
    <t>-1618743124</t>
  </si>
  <si>
    <t>998742101</t>
  </si>
  <si>
    <t>Přesun hmot pro slaboproud stanovený z hmotnosti přesunovaného materiálu vodorovná dopravní vzdálenost do 50 m základní v objektech výšky do 6 m</t>
  </si>
  <si>
    <t>-1702701383</t>
  </si>
  <si>
    <t>https://podminky.urs.cz/item/CS_URS_2024_02/998742101</t>
  </si>
  <si>
    <t>Práce a dodávky M</t>
  </si>
  <si>
    <t>742128002</t>
  </si>
  <si>
    <t>Ostatní práce při montáži kabelů úpravy kabelů označování dalším štítkem</t>
  </si>
  <si>
    <t>-156364214</t>
  </si>
  <si>
    <t>https://podminky.urs.cz/item/CS_URS_2024_02/742128002</t>
  </si>
  <si>
    <t>35442113</t>
  </si>
  <si>
    <t>štítek kovový - bez čísla</t>
  </si>
  <si>
    <t>928779892</t>
  </si>
  <si>
    <t>HZS3222</t>
  </si>
  <si>
    <t>Hodinové zúčtovací sazby montáží technologických zařízení na stavebních objektech montér slaboproudých zařízení odborný</t>
  </si>
  <si>
    <t>-1165455149</t>
  </si>
  <si>
    <t>https://podminky.urs.cz/item/CS_URS_2024_02/HZS3222</t>
  </si>
  <si>
    <t>1185814111</t>
  </si>
  <si>
    <t>-1094012424</t>
  </si>
  <si>
    <t>G - Profese - zdravotechnika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</si>
  <si>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</si>
  <si>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</si>
  <si>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</si>
  <si>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974032143</t>
  </si>
  <si>
    <t>Vysekání rýh ve stěnách nebo příčkách z dutých cihel, tvárnic, desek z dutých cihel nebo tvárnic do hl. 70 mm a šířky do 100 mm</t>
  </si>
  <si>
    <t>-1733320407</t>
  </si>
  <si>
    <t>https://podminky.urs.cz/item/CS_URS_2024_01/974032143</t>
  </si>
  <si>
    <t>974032164</t>
  </si>
  <si>
    <t>Vysekání rýh ve stěnách nebo příčkách z dutých cihel, tvárnic, desek z dutých cihel nebo tvárnic do hl. 150 mm a šířky do 150 mm</t>
  </si>
  <si>
    <t>765708183</t>
  </si>
  <si>
    <t>https://podminky.urs.cz/item/CS_URS_2024_01/974032164</t>
  </si>
  <si>
    <t>977151115</t>
  </si>
  <si>
    <t>Jádrové vrty diamantovými korunkami do stavebních materiálů (železobetonu, betonu, cihel, obkladů, dlažeb, kamene) průměru přes 60 do 70 mm</t>
  </si>
  <si>
    <t>1764965848</t>
  </si>
  <si>
    <t>https://podminky.urs.cz/item/CS_URS_2024_01/977151115</t>
  </si>
  <si>
    <t>977151122</t>
  </si>
  <si>
    <t>Jádrové vrty diamantovými korunkami do stavebních materiálů (železobetonu, betonu, cihel, obkladů, dlažeb, kamene) průměru přes 120 do 130 mm</t>
  </si>
  <si>
    <t>456935795</t>
  </si>
  <si>
    <t>https://podminky.urs.cz/item/CS_URS_2024_01/977151122</t>
  </si>
  <si>
    <t>997013501.1</t>
  </si>
  <si>
    <t>1347722686</t>
  </si>
  <si>
    <t>https://podminky.urs.cz/item/CS_URS_2024_01/997013501.1</t>
  </si>
  <si>
    <t>997013509.1</t>
  </si>
  <si>
    <t>Odvoz suti a vybouraných hmot na skládku nebo meziskládku se složením, na vzdálenost Příplatek k ceně za každý další i započatý 1 km přes 1 km</t>
  </si>
  <si>
    <t>923806034</t>
  </si>
  <si>
    <t>https://podminky.urs.cz/item/CS_URS_2023_01/997013509.1</t>
  </si>
  <si>
    <t>0,586*5 'Přepočtené koeficientem množství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</si>
  <si>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</si>
  <si>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</si>
  <si>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-1628949872</t>
  </si>
  <si>
    <t>https://podminky.urs.cz/item/CS_URS_2024_01/997013609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</si>
  <si>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</si>
  <si>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</si>
  <si>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-1904846286</t>
  </si>
  <si>
    <t>https://podminky.urs.cz/item/CS_URS_2024_01/998276101</t>
  </si>
  <si>
    <t>721</t>
  </si>
  <si>
    <t>Zdravotechnika - vnitřní kanalizace</t>
  </si>
  <si>
    <t>721173401</t>
  </si>
  <si>
    <t>Potrubí z trub PVC SN4 svodné (ležaté) DN 110</t>
  </si>
  <si>
    <t>-1745782613</t>
  </si>
  <si>
    <t>https://podminky.urs.cz/item/CS_URS_2024_01/721173401</t>
  </si>
  <si>
    <t>721174042</t>
  </si>
  <si>
    <t>Potrubí z trub polypropylenových připojovací DN 40</t>
  </si>
  <si>
    <t>-639906597</t>
  </si>
  <si>
    <t>https://podminky.urs.cz/item/CS_URS_2024_01/721174042</t>
  </si>
  <si>
    <t>721174043</t>
  </si>
  <si>
    <t>Potrubí z trub polypropylenových připojovací DN 50</t>
  </si>
  <si>
    <t>-605004416</t>
  </si>
  <si>
    <t>https://podminky.urs.cz/item/CS_URS_2024_01/721174043</t>
  </si>
  <si>
    <t>721194104</t>
  </si>
  <si>
    <t>Vyměření přípojek na potrubí vyvedení a upevnění odpadních výpustek DN 40</t>
  </si>
  <si>
    <t>369229008</t>
  </si>
  <si>
    <t>https://podminky.urs.cz/item/CS_URS_2024_01/721194104</t>
  </si>
  <si>
    <t>721290112</t>
  </si>
  <si>
    <t>Zkouška těsnosti kanalizace v objektech vodou DN 150 nebo DN 200</t>
  </si>
  <si>
    <t>774792601</t>
  </si>
  <si>
    <t>https://podminky.urs.cz/item/CS_URS_2024_01/721290112</t>
  </si>
  <si>
    <t>998721101</t>
  </si>
  <si>
    <t>Přesun hmot pro vnitřní kanalizaci stanovený z hmotnosti přesunovaného materiálu vodorovná dopravní vzdálenost do 50 m základní v objektech výšky do 6 m</t>
  </si>
  <si>
    <t>1974842073</t>
  </si>
  <si>
    <t>https://podminky.urs.cz/item/CS_URS_2024_01/998721101</t>
  </si>
  <si>
    <t>722</t>
  </si>
  <si>
    <t>Zdravotechnika - vnitřní vodovod</t>
  </si>
  <si>
    <t>722174022</t>
  </si>
  <si>
    <t>Potrubí z plastových trubek z polypropylenu PPR svařovaných polyfúzně PN 20 (SDR 6) D 20 x 3,4</t>
  </si>
  <si>
    <t>184562944</t>
  </si>
  <si>
    <t>https://podminky.urs.cz/item/CS_URS_2024_01/722174022</t>
  </si>
  <si>
    <t>722174023</t>
  </si>
  <si>
    <t>Potrubí z plastových trubek z polypropylenu PPR svařovaných polyfúzně PN 20 (SDR 6) D 25 x 4,2</t>
  </si>
  <si>
    <t>-1486859742</t>
  </si>
  <si>
    <t>https://podminky.urs.cz/item/CS_URS_2024_01/722174023</t>
  </si>
  <si>
    <t>722181241</t>
  </si>
  <si>
    <t>Ochrana potrubí termoizolačními trubicemi z pěnového polyetylenu PE přilepenými v příčných a podélných spojích, tloušťky izolace přes 13 do 20 mm, vnitřního průměru izolace DN do 22 mm</t>
  </si>
  <si>
    <t>1909182506</t>
  </si>
  <si>
    <t>https://podminky.urs.cz/item/CS_URS_2024_01/722181241</t>
  </si>
  <si>
    <t>722181252</t>
  </si>
  <si>
    <t>Ochrana potrubí termoizolačními trubicemi z pěnového polyetylenu PE přilepenými v příčných a podélných spojích, tloušťky izolace přes 20 do 25 mm, vnitřního průměru izolace DN přes 22 do 45 mm</t>
  </si>
  <si>
    <t>-238160214</t>
  </si>
  <si>
    <t>https://podminky.urs.cz/item/CS_URS_2024_01/722181252</t>
  </si>
  <si>
    <t>722190401</t>
  </si>
  <si>
    <t>Zřízení přípojek na potrubí vyvedení a upevnění výpustek do DN 25</t>
  </si>
  <si>
    <t>-1754201546</t>
  </si>
  <si>
    <t>https://podminky.urs.cz/item/CS_URS_2024_01/722190401</t>
  </si>
  <si>
    <t>722230103</t>
  </si>
  <si>
    <t>Armatury se dvěma závity ventily přímé G 1"</t>
  </si>
  <si>
    <t>329416064</t>
  </si>
  <si>
    <t>https://podminky.urs.cz/item/CS_URS_2024_01/722230103</t>
  </si>
  <si>
    <t>722290246</t>
  </si>
  <si>
    <t>Zkoušky, proplach a desinfekce vodovodního potrubí zkoušky těsnosti vodovodního potrubí plastového do DN 40</t>
  </si>
  <si>
    <t>1556935487</t>
  </si>
  <si>
    <t>https://podminky.urs.cz/item/CS_URS_2024_01/722290246</t>
  </si>
  <si>
    <t>998722101</t>
  </si>
  <si>
    <t>Přesun hmot pro vnitřní vodovod stanovený z hmotnosti přesunovaného materiálu vodorovná dopravní vzdálenost do 50 m základní v objektech výšky do 6 m</t>
  </si>
  <si>
    <t>-724664325</t>
  </si>
  <si>
    <t>https://podminky.urs.cz/item/CS_URS_2024_01/998722101</t>
  </si>
  <si>
    <t>725</t>
  </si>
  <si>
    <t>Zdravotechnika - zařizovací předměty</t>
  </si>
  <si>
    <t>725211602</t>
  </si>
  <si>
    <t>Umyvadla keramická bílá bez výtokových armatur připevněná na stěnu šrouby bez sloupu nebo krytu na sifon, šířka umyvadla 550 mm</t>
  </si>
  <si>
    <t>-1657516647</t>
  </si>
  <si>
    <t>https://podminky.urs.cz/item/CS_URS_2024_01/725211602</t>
  </si>
  <si>
    <t>725531102</t>
  </si>
  <si>
    <t>Elektrické ohřívače zásobníkové beztlakové přepadové objem nádrže (příkon) 10 l (2,0 kW)</t>
  </si>
  <si>
    <t>292701598</t>
  </si>
  <si>
    <t>https://podminky.urs.cz/item/CS_URS_2024_01/725531102</t>
  </si>
  <si>
    <t>725813111</t>
  </si>
  <si>
    <t>Ventily rohové bez připojovací trubičky nebo flexi hadičky G 1/2"</t>
  </si>
  <si>
    <t>-944663322</t>
  </si>
  <si>
    <t>https://podminky.urs.cz/item/CS_URS_2024_01/725813111</t>
  </si>
  <si>
    <t>725822611</t>
  </si>
  <si>
    <t>Baterie umyvadlové stojánkové pákové bez výpusti</t>
  </si>
  <si>
    <t>-1246171824</t>
  </si>
  <si>
    <t>https://podminky.urs.cz/item/CS_URS_2024_01/725822611</t>
  </si>
  <si>
    <t>725869101</t>
  </si>
  <si>
    <t>Zápachové uzávěrky zařizovacích předmětů montáž zápachových uzávěrek umyvadlových do DN 40</t>
  </si>
  <si>
    <t>156047337</t>
  </si>
  <si>
    <t>https://podminky.urs.cz/item/CS_URS_2024_01/725869101</t>
  </si>
  <si>
    <t>55162001</t>
  </si>
  <si>
    <t>uzávěrka zápachová umyvadlová s celokovovým kulatým designem DN 32</t>
  </si>
  <si>
    <t>-182196238</t>
  </si>
  <si>
    <t>998725101</t>
  </si>
  <si>
    <t>Přesun hmot pro zařizovací předměty stanovený z hmotnosti přesunovaného materiálu vodorovná dopravní vzdálenost do 50 m základní v objektech výšky do 6 m</t>
  </si>
  <si>
    <t>557764872</t>
  </si>
  <si>
    <t>https://podminky.urs.cz/item/CS_URS_2024_01/998725101</t>
  </si>
  <si>
    <t>H - Přípojka spalškové kanalizace</t>
  </si>
  <si>
    <t xml:space="preserve">    8 - Trubní vedení</t>
  </si>
  <si>
    <t>132251102</t>
  </si>
  <si>
    <t>Hloubení nezapažených rýh šířky do 800 mm strojně s urovnáním dna do předepsaného profilu a spádu v hornině třídy těžitelnosti I skupiny 3 přes 20 do 50 m3</t>
  </si>
  <si>
    <t>-2130382709</t>
  </si>
  <si>
    <t>https://podminky.urs.cz/item/CS_URS_2024_01/132251102</t>
  </si>
  <si>
    <t>Rýha pro uložení kanalizace DN110</t>
  </si>
  <si>
    <t>9,0*0,5*1,5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</si>
  <si>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</si>
  <si>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</si>
  <si>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107378482</t>
  </si>
  <si>
    <t>https://podminky.urs.cz/item/CS_URS_2024_01/162651112</t>
  </si>
  <si>
    <t>171201231</t>
  </si>
  <si>
    <t>Poplatek za uložení stavebního odpadu na recyklační skládce (skládkovné) zeminy a kamení zatříděného do Katalogu odpadů pod kódem 17 05 04</t>
  </si>
  <si>
    <t>-1397853985</t>
  </si>
  <si>
    <t>https://podminky.urs.cz/item/CS_URS_2024_01/171201231</t>
  </si>
  <si>
    <t>2,52*2,1 'Přepočtené koeficientem množství</t>
  </si>
  <si>
    <t>174151101</t>
  </si>
  <si>
    <t>Zásyp sypaninou z jakékoliv horniny strojně s uložením výkopku ve vrstvách se zhutněním jam, šachet, rýh nebo kolem objektů v těchto vykopávkách</t>
  </si>
  <si>
    <t>2126769605</t>
  </si>
  <si>
    <t>https://podminky.urs.cz/item/CS_URS_2024_01/174151101</t>
  </si>
  <si>
    <t>6,75-2,52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</si>
  <si>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</si>
  <si>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</si>
  <si>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-1378904379</t>
  </si>
  <si>
    <t>https://podminky.urs.cz/item/CS_URS_2024_01/175151101</t>
  </si>
  <si>
    <t>Písek - 150mm na dno rýhy, obsyp 110mm a 300 nad hrdlo</t>
  </si>
  <si>
    <t>9,0*0,5*(0,15+0,11+0,3)</t>
  </si>
  <si>
    <t>583312890</t>
  </si>
  <si>
    <t>kamenivo těžené drobné frakce 0/2</t>
  </si>
  <si>
    <t>1171665010</t>
  </si>
  <si>
    <t>2,52*1,7 'Přepočtené koeficientem množství</t>
  </si>
  <si>
    <t>Trubní vedení</t>
  </si>
  <si>
    <t>871260310</t>
  </si>
  <si>
    <t>Montáž kanalizačního potrubí z polypropylenu PP hladkého plnostěnného SN 10 DN 100</t>
  </si>
  <si>
    <t>-941942451</t>
  </si>
  <si>
    <t>https://podminky.urs.cz/item/CS_URS_2024_01/871260310</t>
  </si>
  <si>
    <t>28611116</t>
  </si>
  <si>
    <t>trubka kanalizační PVC DN 110x5000mm SN4</t>
  </si>
  <si>
    <t>-1790996555</t>
  </si>
  <si>
    <t>877310430</t>
  </si>
  <si>
    <t>Montáž tvarovek na kanalizačním plastovém potrubí z PP nebo PVC-U korugovaného nebo žebrovaného spojek, redukcí nebo navrtávacích sedel DN 150</t>
  </si>
  <si>
    <t>-1349146579</t>
  </si>
  <si>
    <t>https://podminky.urs.cz/item/CS_URS_2024_01/877310430</t>
  </si>
  <si>
    <t>PPL.KGEAM200150</t>
  </si>
  <si>
    <t>KG sedlová odbočka 90° DN200x150 tvarovka pro hladké PVC potrubí</t>
  </si>
  <si>
    <t>-67074552</t>
  </si>
  <si>
    <t>899722111</t>
  </si>
  <si>
    <t>Krytí potrubí z plastů výstražnou fólií z PVC šířky do 20 cm</t>
  </si>
  <si>
    <t>-1228395627</t>
  </si>
  <si>
    <t>https://podminky.urs.cz/item/CS_URS_2024_01/899722111</t>
  </si>
  <si>
    <t>-2106365147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</si>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</sst>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61044111" TargetMode="External" /><Relationship Id="rId2" Type="http://schemas.openxmlformats.org/officeDocument/2006/relationships/hyperlink" Target="https://podminky.urs.cz/item/CS_URS_2024_01/962031133" TargetMode="External" /><Relationship Id="rId3" Type="http://schemas.openxmlformats.org/officeDocument/2006/relationships/hyperlink" Target="https://podminky.urs.cz/item/CS_URS_2024_01/962032231" TargetMode="External" /><Relationship Id="rId4" Type="http://schemas.openxmlformats.org/officeDocument/2006/relationships/hyperlink" Target="https://podminky.urs.cz/item/CS_URS_2024_01/965042241" TargetMode="External" /><Relationship Id="rId5" Type="http://schemas.openxmlformats.org/officeDocument/2006/relationships/hyperlink" Target="https://podminky.urs.cz/item/CS_URS_2024_01/965042241" TargetMode="External" /><Relationship Id="rId6" Type="http://schemas.openxmlformats.org/officeDocument/2006/relationships/hyperlink" Target="https://podminky.urs.cz/item/CS_URS_2024_01/965045113" TargetMode="External" /><Relationship Id="rId7" Type="http://schemas.openxmlformats.org/officeDocument/2006/relationships/hyperlink" Target="https://podminky.urs.cz/item/CS_URS_2024_01/967031132" TargetMode="External" /><Relationship Id="rId8" Type="http://schemas.openxmlformats.org/officeDocument/2006/relationships/hyperlink" Target="https://podminky.urs.cz/item/CS_URS_2024_01/968072245" TargetMode="External" /><Relationship Id="rId9" Type="http://schemas.openxmlformats.org/officeDocument/2006/relationships/hyperlink" Target="https://podminky.urs.cz/item/CS_URS_2024_01/968072456" TargetMode="External" /><Relationship Id="rId10" Type="http://schemas.openxmlformats.org/officeDocument/2006/relationships/hyperlink" Target="https://podminky.urs.cz/item/CS_URS_2024_01/968082017" TargetMode="External" /><Relationship Id="rId11" Type="http://schemas.openxmlformats.org/officeDocument/2006/relationships/hyperlink" Target="https://podminky.urs.cz/item/CS_URS_2024_01/971033681" TargetMode="External" /><Relationship Id="rId12" Type="http://schemas.openxmlformats.org/officeDocument/2006/relationships/hyperlink" Target="https://podminky.urs.cz/item/CS_URS_2024_01/973031345" TargetMode="External" /><Relationship Id="rId13" Type="http://schemas.openxmlformats.org/officeDocument/2006/relationships/hyperlink" Target="https://podminky.urs.cz/item/CS_URS_2024_01/974031167" TargetMode="External" /><Relationship Id="rId14" Type="http://schemas.openxmlformats.org/officeDocument/2006/relationships/hyperlink" Target="https://podminky.urs.cz/item/CS_URS_2024_01/974031169" TargetMode="External" /><Relationship Id="rId15" Type="http://schemas.openxmlformats.org/officeDocument/2006/relationships/hyperlink" Target="https://podminky.urs.cz/item/CS_URS_2024_01/978011191" TargetMode="External" /><Relationship Id="rId16" Type="http://schemas.openxmlformats.org/officeDocument/2006/relationships/hyperlink" Target="https://podminky.urs.cz/item/CS_URS_2024_01/978015391" TargetMode="External" /><Relationship Id="rId17" Type="http://schemas.openxmlformats.org/officeDocument/2006/relationships/hyperlink" Target="https://podminky.urs.cz/item/CS_URS_2024_01/997013501" TargetMode="External" /><Relationship Id="rId18" Type="http://schemas.openxmlformats.org/officeDocument/2006/relationships/hyperlink" Target="https://podminky.urs.cz/item/CS_URS_2024_01/997013509" TargetMode="External" /><Relationship Id="rId19" Type="http://schemas.openxmlformats.org/officeDocument/2006/relationships/hyperlink" Target="https://podminky.urs.cz/item/CS_URS_2024_01/997013869" TargetMode="External" /><Relationship Id="rId20" Type="http://schemas.openxmlformats.org/officeDocument/2006/relationships/hyperlink" Target="https://podminky.urs.cz/item/CS_URS_2024_01/762331813" TargetMode="External" /><Relationship Id="rId21" Type="http://schemas.openxmlformats.org/officeDocument/2006/relationships/hyperlink" Target="https://podminky.urs.cz/item/CS_URS_2024_01/762341811" TargetMode="External" /><Relationship Id="rId22" Type="http://schemas.openxmlformats.org/officeDocument/2006/relationships/hyperlink" Target="https://podminky.urs.cz/item/CS_URS_2024_01/763111811" TargetMode="External" /><Relationship Id="rId23" Type="http://schemas.openxmlformats.org/officeDocument/2006/relationships/hyperlink" Target="https://podminky.urs.cz/item/CS_URS_2024_01/763135811" TargetMode="External" /><Relationship Id="rId24" Type="http://schemas.openxmlformats.org/officeDocument/2006/relationships/hyperlink" Target="https://podminky.urs.cz/item/CS_URS_2024_01/767392802" TargetMode="External" /><Relationship Id="rId2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1151103" TargetMode="External" /><Relationship Id="rId2" Type="http://schemas.openxmlformats.org/officeDocument/2006/relationships/hyperlink" Target="https://podminky.urs.cz/item/CS_URS_2024_01/122251103" TargetMode="External" /><Relationship Id="rId3" Type="http://schemas.openxmlformats.org/officeDocument/2006/relationships/hyperlink" Target="https://podminky.urs.cz/item/CS_URS_2024_01/132251101" TargetMode="External" /><Relationship Id="rId4" Type="http://schemas.openxmlformats.org/officeDocument/2006/relationships/hyperlink" Target="https://podminky.urs.cz/item/CS_URS_2024_01/162251102" TargetMode="External" /><Relationship Id="rId5" Type="http://schemas.openxmlformats.org/officeDocument/2006/relationships/hyperlink" Target="https://podminky.urs.cz/item/CS_URS_2024_01/162751117" TargetMode="External" /><Relationship Id="rId6" Type="http://schemas.openxmlformats.org/officeDocument/2006/relationships/hyperlink" Target="https://podminky.urs.cz/item/CS_URS_2024_01/174251101" TargetMode="External" /><Relationship Id="rId7" Type="http://schemas.openxmlformats.org/officeDocument/2006/relationships/hyperlink" Target="https://podminky.urs.cz/item/CS_URS_2024_01/181951112" TargetMode="External" /><Relationship Id="rId8" Type="http://schemas.openxmlformats.org/officeDocument/2006/relationships/hyperlink" Target="https://podminky.urs.cz/item/CS_URS_2024_01/182351135" TargetMode="External" /><Relationship Id="rId9" Type="http://schemas.openxmlformats.org/officeDocument/2006/relationships/hyperlink" Target="https://podminky.urs.cz/item/CS_URS_2024_01/271532212" TargetMode="External" /><Relationship Id="rId10" Type="http://schemas.openxmlformats.org/officeDocument/2006/relationships/hyperlink" Target="https://podminky.urs.cz/item/CS_URS_2024_01/273313811" TargetMode="External" /><Relationship Id="rId11" Type="http://schemas.openxmlformats.org/officeDocument/2006/relationships/hyperlink" Target="https://podminky.urs.cz/item/CS_URS_2024_01/273362021" TargetMode="External" /><Relationship Id="rId12" Type="http://schemas.openxmlformats.org/officeDocument/2006/relationships/hyperlink" Target="https://podminky.urs.cz/item/CS_URS_2024_01/274313711" TargetMode="External" /><Relationship Id="rId13" Type="http://schemas.openxmlformats.org/officeDocument/2006/relationships/hyperlink" Target="https://podminky.urs.cz/item/CS_URS_2024_01/279113145" TargetMode="External" /><Relationship Id="rId14" Type="http://schemas.openxmlformats.org/officeDocument/2006/relationships/hyperlink" Target="https://podminky.urs.cz/item/CS_URS_2024_01/279361821" TargetMode="External" /><Relationship Id="rId15" Type="http://schemas.openxmlformats.org/officeDocument/2006/relationships/hyperlink" Target="https://podminky.urs.cz/item/CS_URS_2024_01/310271055" TargetMode="External" /><Relationship Id="rId16" Type="http://schemas.openxmlformats.org/officeDocument/2006/relationships/hyperlink" Target="https://podminky.urs.cz/item/CS_URS_2024_01/311234011" TargetMode="External" /><Relationship Id="rId17" Type="http://schemas.openxmlformats.org/officeDocument/2006/relationships/hyperlink" Target="https://podminky.urs.cz/item/CS_URS_2024_01/311236301" TargetMode="External" /><Relationship Id="rId18" Type="http://schemas.openxmlformats.org/officeDocument/2006/relationships/hyperlink" Target="https://podminky.urs.cz/item/CS_URS_2024_01/317168053" TargetMode="External" /><Relationship Id="rId19" Type="http://schemas.openxmlformats.org/officeDocument/2006/relationships/hyperlink" Target="https://podminky.urs.cz/item/CS_URS_2024_01/317168054" TargetMode="External" /><Relationship Id="rId20" Type="http://schemas.openxmlformats.org/officeDocument/2006/relationships/hyperlink" Target="https://podminky.urs.cz/item/CS_URS_2024_01/317944323" TargetMode="External" /><Relationship Id="rId21" Type="http://schemas.openxmlformats.org/officeDocument/2006/relationships/hyperlink" Target="https://podminky.urs.cz/item/CS_URS_2024_01/317998115" TargetMode="External" /><Relationship Id="rId22" Type="http://schemas.openxmlformats.org/officeDocument/2006/relationships/hyperlink" Target="https://podminky.urs.cz/item/CS_URS_2024_01/319231214" TargetMode="External" /><Relationship Id="rId23" Type="http://schemas.openxmlformats.org/officeDocument/2006/relationships/hyperlink" Target="https://podminky.urs.cz/item/CS_URS_2024_01/340271025" TargetMode="External" /><Relationship Id="rId24" Type="http://schemas.openxmlformats.org/officeDocument/2006/relationships/hyperlink" Target="https://podminky.urs.cz/item/CS_URS_2024_01/342272225" TargetMode="External" /><Relationship Id="rId25" Type="http://schemas.openxmlformats.org/officeDocument/2006/relationships/hyperlink" Target="https://podminky.urs.cz/item/CS_URS_2024_01/346244381" TargetMode="External" /><Relationship Id="rId26" Type="http://schemas.openxmlformats.org/officeDocument/2006/relationships/hyperlink" Target="https://podminky.urs.cz/item/CS_URS_2024_01/411354209" TargetMode="External" /><Relationship Id="rId27" Type="http://schemas.openxmlformats.org/officeDocument/2006/relationships/hyperlink" Target="https://podminky.urs.cz/item/CS_URS_2024_01/417321515" TargetMode="External" /><Relationship Id="rId28" Type="http://schemas.openxmlformats.org/officeDocument/2006/relationships/hyperlink" Target="https://podminky.urs.cz/item/CS_URS_2024_01/417351115" TargetMode="External" /><Relationship Id="rId29" Type="http://schemas.openxmlformats.org/officeDocument/2006/relationships/hyperlink" Target="https://podminky.urs.cz/item/CS_URS_2024_01/417351116" TargetMode="External" /><Relationship Id="rId30" Type="http://schemas.openxmlformats.org/officeDocument/2006/relationships/hyperlink" Target="https://podminky.urs.cz/item/CS_URS_2024_01/417361821" TargetMode="External" /><Relationship Id="rId31" Type="http://schemas.openxmlformats.org/officeDocument/2006/relationships/hyperlink" Target="https://podminky.urs.cz/item/CS_URS_2024_01/431351121" TargetMode="External" /><Relationship Id="rId32" Type="http://schemas.openxmlformats.org/officeDocument/2006/relationships/hyperlink" Target="https://podminky.urs.cz/item/CS_URS_2024_01/431351122" TargetMode="External" /><Relationship Id="rId33" Type="http://schemas.openxmlformats.org/officeDocument/2006/relationships/hyperlink" Target="https://podminky.urs.cz/item/CS_URS_2024_01/434121425" TargetMode="External" /><Relationship Id="rId34" Type="http://schemas.openxmlformats.org/officeDocument/2006/relationships/hyperlink" Target="https://podminky.urs.cz/item/CS_URS_2024_01/430321414.1" TargetMode="External" /><Relationship Id="rId35" Type="http://schemas.openxmlformats.org/officeDocument/2006/relationships/hyperlink" Target="https://podminky.urs.cz/item/CS_URS_2024_01/430361821" TargetMode="External" /><Relationship Id="rId36" Type="http://schemas.openxmlformats.org/officeDocument/2006/relationships/hyperlink" Target="https://podminky.urs.cz/item/CS_URS_2024_01/434351141" TargetMode="External" /><Relationship Id="rId37" Type="http://schemas.openxmlformats.org/officeDocument/2006/relationships/hyperlink" Target="https://podminky.urs.cz/item/CS_URS_2024_01/434351142" TargetMode="External" /><Relationship Id="rId38" Type="http://schemas.openxmlformats.org/officeDocument/2006/relationships/hyperlink" Target="https://podminky.urs.cz/item/CS_URS_2024_01/564871116" TargetMode="External" /><Relationship Id="rId39" Type="http://schemas.openxmlformats.org/officeDocument/2006/relationships/hyperlink" Target="https://podminky.urs.cz/item/CS_URS_2024_01/596211111" TargetMode="External" /><Relationship Id="rId40" Type="http://schemas.openxmlformats.org/officeDocument/2006/relationships/hyperlink" Target="https://podminky.urs.cz/item/CS_URS_2024_01/612131302" TargetMode="External" /><Relationship Id="rId41" Type="http://schemas.openxmlformats.org/officeDocument/2006/relationships/hyperlink" Target="https://podminky.urs.cz/item/CS_URS_2024_01/612131321" TargetMode="External" /><Relationship Id="rId42" Type="http://schemas.openxmlformats.org/officeDocument/2006/relationships/hyperlink" Target="https://podminky.urs.cz/item/CS_URS_2024_01/612321321" TargetMode="External" /><Relationship Id="rId43" Type="http://schemas.openxmlformats.org/officeDocument/2006/relationships/hyperlink" Target="https://podminky.urs.cz/item/CS_URS_2024_01/612321341" TargetMode="External" /><Relationship Id="rId44" Type="http://schemas.openxmlformats.org/officeDocument/2006/relationships/hyperlink" Target="https://podminky.urs.cz/item/CS_URS_2024_01/612321391" TargetMode="External" /><Relationship Id="rId45" Type="http://schemas.openxmlformats.org/officeDocument/2006/relationships/hyperlink" Target="https://podminky.urs.cz/item/CS_URS_2024_01/621221031" TargetMode="External" /><Relationship Id="rId46" Type="http://schemas.openxmlformats.org/officeDocument/2006/relationships/hyperlink" Target="https://podminky.urs.cz/item/CS_URS_2024_01/622143003" TargetMode="External" /><Relationship Id="rId47" Type="http://schemas.openxmlformats.org/officeDocument/2006/relationships/hyperlink" Target="https://podminky.urs.cz/item/CS_URS_2024_01/622143004" TargetMode="External" /><Relationship Id="rId48" Type="http://schemas.openxmlformats.org/officeDocument/2006/relationships/hyperlink" Target="https://podminky.urs.cz/item/CS_URS_2024_01/622211021" TargetMode="External" /><Relationship Id="rId49" Type="http://schemas.openxmlformats.org/officeDocument/2006/relationships/hyperlink" Target="https://podminky.urs.cz/item/CS_URS_2024_01/622211031" TargetMode="External" /><Relationship Id="rId50" Type="http://schemas.openxmlformats.org/officeDocument/2006/relationships/hyperlink" Target="https://podminky.urs.cz/item/CS_URS_2024_01/622252001" TargetMode="External" /><Relationship Id="rId51" Type="http://schemas.openxmlformats.org/officeDocument/2006/relationships/hyperlink" Target="https://podminky.urs.cz/item/CS_URS_2024_01/622252002" TargetMode="External" /><Relationship Id="rId52" Type="http://schemas.openxmlformats.org/officeDocument/2006/relationships/hyperlink" Target="https://podminky.urs.cz/item/CS_URS_2024_01/629991012" TargetMode="External" /><Relationship Id="rId53" Type="http://schemas.openxmlformats.org/officeDocument/2006/relationships/hyperlink" Target="https://podminky.urs.cz/item/CS_URS_2024_01/629999011" TargetMode="External" /><Relationship Id="rId54" Type="http://schemas.openxmlformats.org/officeDocument/2006/relationships/hyperlink" Target="https://podminky.urs.cz/item/CS_URS_2024_01/631311116" TargetMode="External" /><Relationship Id="rId55" Type="http://schemas.openxmlformats.org/officeDocument/2006/relationships/hyperlink" Target="https://podminky.urs.cz/item/CS_URS_2024_01/631342133" TargetMode="External" /><Relationship Id="rId56" Type="http://schemas.openxmlformats.org/officeDocument/2006/relationships/hyperlink" Target="https://podminky.urs.cz/item/CS_URS_2024_01/631362021" TargetMode="External" /><Relationship Id="rId57" Type="http://schemas.openxmlformats.org/officeDocument/2006/relationships/hyperlink" Target="https://podminky.urs.cz/item/CS_URS_2024_01/632451234" TargetMode="External" /><Relationship Id="rId58" Type="http://schemas.openxmlformats.org/officeDocument/2006/relationships/hyperlink" Target="https://podminky.urs.cz/item/CS_URS_2024_01/632451292" TargetMode="External" /><Relationship Id="rId59" Type="http://schemas.openxmlformats.org/officeDocument/2006/relationships/hyperlink" Target="https://podminky.urs.cz/item/CS_URS_2024_01/632481213" TargetMode="External" /><Relationship Id="rId60" Type="http://schemas.openxmlformats.org/officeDocument/2006/relationships/hyperlink" Target="https://podminky.urs.cz/item/CS_URS_2024_01/632481215" TargetMode="External" /><Relationship Id="rId61" Type="http://schemas.openxmlformats.org/officeDocument/2006/relationships/hyperlink" Target="https://podminky.urs.cz/item/CS_URS_2024_01/634112112" TargetMode="External" /><Relationship Id="rId62" Type="http://schemas.openxmlformats.org/officeDocument/2006/relationships/hyperlink" Target="https://podminky.urs.cz/item/CS_URS_2024_01/635211121" TargetMode="External" /><Relationship Id="rId63" Type="http://schemas.openxmlformats.org/officeDocument/2006/relationships/hyperlink" Target="https://podminky.urs.cz/item/CS_URS_2024_01/637121113" TargetMode="External" /><Relationship Id="rId64" Type="http://schemas.openxmlformats.org/officeDocument/2006/relationships/hyperlink" Target="https://podminky.urs.cz/item/CS_URS_2024_01/637311131" TargetMode="External" /><Relationship Id="rId65" Type="http://schemas.openxmlformats.org/officeDocument/2006/relationships/hyperlink" Target="https://podminky.urs.cz/item/CS_URS_2024_01/916231213" TargetMode="External" /><Relationship Id="rId66" Type="http://schemas.openxmlformats.org/officeDocument/2006/relationships/hyperlink" Target="https://podminky.urs.cz/item/CS_URS_2024_01/919726122" TargetMode="External" /><Relationship Id="rId67" Type="http://schemas.openxmlformats.org/officeDocument/2006/relationships/hyperlink" Target="https://podminky.urs.cz/item/CS_URS_2024_01/941111111" TargetMode="External" /><Relationship Id="rId68" Type="http://schemas.openxmlformats.org/officeDocument/2006/relationships/hyperlink" Target="https://podminky.urs.cz/item/CS_URS_2024_01/941111211" TargetMode="External" /><Relationship Id="rId69" Type="http://schemas.openxmlformats.org/officeDocument/2006/relationships/hyperlink" Target="https://podminky.urs.cz/item/CS_URS_2024_01/941111811" TargetMode="External" /><Relationship Id="rId70" Type="http://schemas.openxmlformats.org/officeDocument/2006/relationships/hyperlink" Target="https://podminky.urs.cz/item/CS_URS_2024_01/946111111" TargetMode="External" /><Relationship Id="rId71" Type="http://schemas.openxmlformats.org/officeDocument/2006/relationships/hyperlink" Target="https://podminky.urs.cz/item/CS_URS_2024_01/946111211" TargetMode="External" /><Relationship Id="rId72" Type="http://schemas.openxmlformats.org/officeDocument/2006/relationships/hyperlink" Target="https://podminky.urs.cz/item/CS_URS_2024_01/952901111" TargetMode="External" /><Relationship Id="rId73" Type="http://schemas.openxmlformats.org/officeDocument/2006/relationships/hyperlink" Target="https://podminky.urs.cz/item/CS_URS_2024_01/953961114" TargetMode="External" /><Relationship Id="rId74" Type="http://schemas.openxmlformats.org/officeDocument/2006/relationships/hyperlink" Target="https://podminky.urs.cz/item/CS_URS_2024_01/998011001" TargetMode="External" /><Relationship Id="rId75" Type="http://schemas.openxmlformats.org/officeDocument/2006/relationships/hyperlink" Target="https://podminky.urs.cz/item/CS_URS_2024_01/711111002" TargetMode="External" /><Relationship Id="rId76" Type="http://schemas.openxmlformats.org/officeDocument/2006/relationships/hyperlink" Target="https://podminky.urs.cz/item/CS_URS_2024_01/711141559" TargetMode="External" /><Relationship Id="rId77" Type="http://schemas.openxmlformats.org/officeDocument/2006/relationships/hyperlink" Target="https://podminky.urs.cz/item/CS_URS_2024_01/998711101" TargetMode="External" /><Relationship Id="rId78" Type="http://schemas.openxmlformats.org/officeDocument/2006/relationships/hyperlink" Target="https://podminky.urs.cz/item/CS_URS_2024_01/712311101" TargetMode="External" /><Relationship Id="rId79" Type="http://schemas.openxmlformats.org/officeDocument/2006/relationships/hyperlink" Target="https://podminky.urs.cz/item/CS_URS_2024_01/712340832" TargetMode="External" /><Relationship Id="rId80" Type="http://schemas.openxmlformats.org/officeDocument/2006/relationships/hyperlink" Target="https://podminky.urs.cz/item/CS_URS_2024_01/712341559" TargetMode="External" /><Relationship Id="rId81" Type="http://schemas.openxmlformats.org/officeDocument/2006/relationships/hyperlink" Target="https://podminky.urs.cz/item/CS_URS_2024_01/712841559" TargetMode="External" /><Relationship Id="rId82" Type="http://schemas.openxmlformats.org/officeDocument/2006/relationships/hyperlink" Target="https://podminky.urs.cz/item/CS_URS_2024_01/998712101" TargetMode="External" /><Relationship Id="rId83" Type="http://schemas.openxmlformats.org/officeDocument/2006/relationships/hyperlink" Target="https://podminky.urs.cz/item/CS_URS_2024_01/713100941" TargetMode="External" /><Relationship Id="rId84" Type="http://schemas.openxmlformats.org/officeDocument/2006/relationships/hyperlink" Target="https://podminky.urs.cz/item/CS_URS_2024_01/713121121" TargetMode="External" /><Relationship Id="rId85" Type="http://schemas.openxmlformats.org/officeDocument/2006/relationships/hyperlink" Target="https://podminky.urs.cz/item/CS_URS_2024_01/713131241" TargetMode="External" /><Relationship Id="rId86" Type="http://schemas.openxmlformats.org/officeDocument/2006/relationships/hyperlink" Target="https://podminky.urs.cz/item/CS_URS_2024_01/998713101" TargetMode="External" /><Relationship Id="rId87" Type="http://schemas.openxmlformats.org/officeDocument/2006/relationships/hyperlink" Target="https://podminky.urs.cz/item/CS_URS_2024_01/714183002" TargetMode="External" /><Relationship Id="rId88" Type="http://schemas.openxmlformats.org/officeDocument/2006/relationships/hyperlink" Target="https://podminky.urs.cz/item/CS_URS_2024_01/714186034" TargetMode="External" /><Relationship Id="rId89" Type="http://schemas.openxmlformats.org/officeDocument/2006/relationships/hyperlink" Target="https://podminky.urs.cz/item/CS_URS_2024_01/998714101" TargetMode="External" /><Relationship Id="rId90" Type="http://schemas.openxmlformats.org/officeDocument/2006/relationships/hyperlink" Target="https://podminky.urs.cz/item/CS_URS_2024_01/762361312" TargetMode="External" /><Relationship Id="rId91" Type="http://schemas.openxmlformats.org/officeDocument/2006/relationships/hyperlink" Target="https://podminky.urs.cz/item/CS_URS_2024_01/998762101" TargetMode="External" /><Relationship Id="rId92" Type="http://schemas.openxmlformats.org/officeDocument/2006/relationships/hyperlink" Target="https://podminky.urs.cz/item/CS_URS_2024_01/763131411" TargetMode="External" /><Relationship Id="rId93" Type="http://schemas.openxmlformats.org/officeDocument/2006/relationships/hyperlink" Target="https://podminky.urs.cz/item/CS_URS_2024_01/763131712" TargetMode="External" /><Relationship Id="rId94" Type="http://schemas.openxmlformats.org/officeDocument/2006/relationships/hyperlink" Target="https://podminky.urs.cz/item/CS_URS_2024_01/763131721" TargetMode="External" /><Relationship Id="rId95" Type="http://schemas.openxmlformats.org/officeDocument/2006/relationships/hyperlink" Target="https://podminky.urs.cz/item/CS_URS_2024_01/763164635" TargetMode="External" /><Relationship Id="rId96" Type="http://schemas.openxmlformats.org/officeDocument/2006/relationships/hyperlink" Target="https://podminky.urs.cz/item/CS_URS_2024_01/763431001" TargetMode="External" /><Relationship Id="rId97" Type="http://schemas.openxmlformats.org/officeDocument/2006/relationships/hyperlink" Target="https://podminky.urs.cz/item/CS_URS_2024_01/763431201" TargetMode="External" /><Relationship Id="rId98" Type="http://schemas.openxmlformats.org/officeDocument/2006/relationships/hyperlink" Target="https://podminky.urs.cz/item/CS_URS_2024_01/998763301" TargetMode="External" /><Relationship Id="rId99" Type="http://schemas.openxmlformats.org/officeDocument/2006/relationships/hyperlink" Target="https://podminky.urs.cz/item/CS_URS_2024_01/764214608" TargetMode="External" /><Relationship Id="rId100" Type="http://schemas.openxmlformats.org/officeDocument/2006/relationships/hyperlink" Target="https://podminky.urs.cz/item/CS_URS_2024_01/764216603" TargetMode="External" /><Relationship Id="rId101" Type="http://schemas.openxmlformats.org/officeDocument/2006/relationships/hyperlink" Target="https://podminky.urs.cz/item/CS_URS_2024_01/764218604" TargetMode="External" /><Relationship Id="rId102" Type="http://schemas.openxmlformats.org/officeDocument/2006/relationships/hyperlink" Target="https://podminky.urs.cz/item/CS_URS_2024_01/998764101" TargetMode="External" /><Relationship Id="rId103" Type="http://schemas.openxmlformats.org/officeDocument/2006/relationships/hyperlink" Target="https://podminky.urs.cz/item/CS_URS_2024_01/766412212" TargetMode="External" /><Relationship Id="rId104" Type="http://schemas.openxmlformats.org/officeDocument/2006/relationships/hyperlink" Target="https://podminky.urs.cz/item/CS_URS_2024_01/766414233" TargetMode="External" /><Relationship Id="rId105" Type="http://schemas.openxmlformats.org/officeDocument/2006/relationships/hyperlink" Target="https://podminky.urs.cz/item/CS_URS_2024_01/766416243" TargetMode="External" /><Relationship Id="rId106" Type="http://schemas.openxmlformats.org/officeDocument/2006/relationships/hyperlink" Target="https://podminky.urs.cz/item/CS_URS_2024_01/766417211" TargetMode="External" /><Relationship Id="rId107" Type="http://schemas.openxmlformats.org/officeDocument/2006/relationships/hyperlink" Target="https://podminky.urs.cz/item/CS_URS_2024_01/766417211" TargetMode="External" /><Relationship Id="rId108" Type="http://schemas.openxmlformats.org/officeDocument/2006/relationships/hyperlink" Target="https://podminky.urs.cz/item/CS_URS_2024_01/998766101" TargetMode="External" /><Relationship Id="rId109" Type="http://schemas.openxmlformats.org/officeDocument/2006/relationships/hyperlink" Target="https://podminky.urs.cz/item/CS_URS_2024_01/767995117" TargetMode="External" /><Relationship Id="rId110" Type="http://schemas.openxmlformats.org/officeDocument/2006/relationships/hyperlink" Target="https://podminky.urs.cz/item/CS_URS_2024_01/998767101" TargetMode="External" /><Relationship Id="rId111" Type="http://schemas.openxmlformats.org/officeDocument/2006/relationships/hyperlink" Target="https://podminky.urs.cz/item/CS_URS_2024_01/771111011" TargetMode="External" /><Relationship Id="rId112" Type="http://schemas.openxmlformats.org/officeDocument/2006/relationships/hyperlink" Target="https://podminky.urs.cz/item/CS_URS_2024_01/771121011" TargetMode="External" /><Relationship Id="rId113" Type="http://schemas.openxmlformats.org/officeDocument/2006/relationships/hyperlink" Target="https://podminky.urs.cz/item/CS_URS_2024_01/771151012" TargetMode="External" /><Relationship Id="rId114" Type="http://schemas.openxmlformats.org/officeDocument/2006/relationships/hyperlink" Target="https://podminky.urs.cz/item/CS_URS_2024_01/771474112" TargetMode="External" /><Relationship Id="rId115" Type="http://schemas.openxmlformats.org/officeDocument/2006/relationships/hyperlink" Target="https://podminky.urs.cz/item/CS_URS_2024_01/771574112" TargetMode="External" /><Relationship Id="rId116" Type="http://schemas.openxmlformats.org/officeDocument/2006/relationships/hyperlink" Target="https://podminky.urs.cz/item/CS_URS_2024_01/998771101" TargetMode="External" /><Relationship Id="rId117" Type="http://schemas.openxmlformats.org/officeDocument/2006/relationships/hyperlink" Target="https://podminky.urs.cz/item/CS_URS_2024_01/776141122" TargetMode="External" /><Relationship Id="rId118" Type="http://schemas.openxmlformats.org/officeDocument/2006/relationships/hyperlink" Target="https://podminky.urs.cz/item/CS_URS_2024_01/776221111" TargetMode="External" /><Relationship Id="rId119" Type="http://schemas.openxmlformats.org/officeDocument/2006/relationships/hyperlink" Target="https://podminky.urs.cz/item/CS_URS_2024_01/776421312" TargetMode="External" /><Relationship Id="rId120" Type="http://schemas.openxmlformats.org/officeDocument/2006/relationships/hyperlink" Target="https://podminky.urs.cz/item/CS_URS_2024_01/998776101" TargetMode="External" /><Relationship Id="rId121" Type="http://schemas.openxmlformats.org/officeDocument/2006/relationships/hyperlink" Target="https://podminky.urs.cz/item/CS_URS_2024_01/783101203" TargetMode="External" /><Relationship Id="rId122" Type="http://schemas.openxmlformats.org/officeDocument/2006/relationships/hyperlink" Target="https://podminky.urs.cz/item/CS_URS_2024_01/783164101" TargetMode="External" /><Relationship Id="rId123" Type="http://schemas.openxmlformats.org/officeDocument/2006/relationships/hyperlink" Target="https://podminky.urs.cz/item/CS_URS_2024_01/783168201" TargetMode="External" /><Relationship Id="rId124" Type="http://schemas.openxmlformats.org/officeDocument/2006/relationships/hyperlink" Target="https://podminky.urs.cz/item/CS_URS_2024_01/784181101" TargetMode="External" /><Relationship Id="rId125" Type="http://schemas.openxmlformats.org/officeDocument/2006/relationships/hyperlink" Target="https://podminky.urs.cz/item/CS_URS_2024_01/784221101" TargetMode="External" /><Relationship Id="rId126" Type="http://schemas.openxmlformats.org/officeDocument/2006/relationships/hyperlink" Target="https://podminky.urs.cz/item/CS_URS_2024_01/789326131" TargetMode="External" /><Relationship Id="rId127" Type="http://schemas.openxmlformats.org/officeDocument/2006/relationships/hyperlink" Target="https://podminky.urs.cz/item/CS_URS_2024_01/789421213" TargetMode="External" /><Relationship Id="rId128" Type="http://schemas.openxmlformats.org/officeDocument/2006/relationships/hyperlink" Target="https://podminky.urs.cz/item/CS_URS_2024_01/012002000" TargetMode="External" /><Relationship Id="rId129" Type="http://schemas.openxmlformats.org/officeDocument/2006/relationships/hyperlink" Target="https://podminky.urs.cz/item/CS_URS_2024_01/030001000" TargetMode="External" /><Relationship Id="rId13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98734101" TargetMode="External" /><Relationship Id="rId2" Type="http://schemas.openxmlformats.org/officeDocument/2006/relationships/hyperlink" Target="https://podminky.urs.cz/item/CS_URS_2024_02/733110806" TargetMode="External" /><Relationship Id="rId3" Type="http://schemas.openxmlformats.org/officeDocument/2006/relationships/hyperlink" Target="https://podminky.urs.cz/item/CS_URS_2024_02/732421417" TargetMode="External" /><Relationship Id="rId4" Type="http://schemas.openxmlformats.org/officeDocument/2006/relationships/hyperlink" Target="https://podminky.urs.cz/item/CS_URS_2024_02/733191926" TargetMode="External" /><Relationship Id="rId5" Type="http://schemas.openxmlformats.org/officeDocument/2006/relationships/hyperlink" Target="https://podminky.urs.cz/item/CS_URS_2024_02/733222102" TargetMode="External" /><Relationship Id="rId6" Type="http://schemas.openxmlformats.org/officeDocument/2006/relationships/hyperlink" Target="https://podminky.urs.cz/item/CS_URS_2024_02/998733101" TargetMode="External" /><Relationship Id="rId7" Type="http://schemas.openxmlformats.org/officeDocument/2006/relationships/hyperlink" Target="https://podminky.urs.cz/item/CS_URS_2024_02/735000912" TargetMode="External" /><Relationship Id="rId8" Type="http://schemas.openxmlformats.org/officeDocument/2006/relationships/hyperlink" Target="https://podminky.urs.cz/item/CS_URS_2024_02/735151821" TargetMode="External" /><Relationship Id="rId9" Type="http://schemas.openxmlformats.org/officeDocument/2006/relationships/hyperlink" Target="https://podminky.urs.cz/item/CS_URS_2024_02/735151822" TargetMode="External" /><Relationship Id="rId10" Type="http://schemas.openxmlformats.org/officeDocument/2006/relationships/hyperlink" Target="https://podminky.urs.cz/item/CS_URS_2024_02/735152579" TargetMode="External" /><Relationship Id="rId11" Type="http://schemas.openxmlformats.org/officeDocument/2006/relationships/hyperlink" Target="https://podminky.urs.cz/item/CS_URS_2024_02/735191905" TargetMode="External" /><Relationship Id="rId12" Type="http://schemas.openxmlformats.org/officeDocument/2006/relationships/hyperlink" Target="https://podminky.urs.cz/item/CS_URS_2024_02/735511026" TargetMode="External" /><Relationship Id="rId13" Type="http://schemas.openxmlformats.org/officeDocument/2006/relationships/hyperlink" Target="https://podminky.urs.cz/item/CS_URS_2024_02/735511063" TargetMode="External" /><Relationship Id="rId14" Type="http://schemas.openxmlformats.org/officeDocument/2006/relationships/hyperlink" Target="https://podminky.urs.cz/item/CS_URS_2024_01/735511073" TargetMode="External" /><Relationship Id="rId15" Type="http://schemas.openxmlformats.org/officeDocument/2006/relationships/hyperlink" Target="https://podminky.urs.cz/item/CS_URS_2024_02/735511086" TargetMode="External" /><Relationship Id="rId16" Type="http://schemas.openxmlformats.org/officeDocument/2006/relationships/hyperlink" Target="https://podminky.urs.cz/item/CS_URS_2024_02/735511102" TargetMode="External" /><Relationship Id="rId17" Type="http://schemas.openxmlformats.org/officeDocument/2006/relationships/hyperlink" Target="https://podminky.urs.cz/item/CS_URS_2024_02/735511139" TargetMode="External" /><Relationship Id="rId18" Type="http://schemas.openxmlformats.org/officeDocument/2006/relationships/hyperlink" Target="https://podminky.urs.cz/item/CS_URS_2024_02/998735101" TargetMode="External" /><Relationship Id="rId1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41110002" TargetMode="External" /><Relationship Id="rId2" Type="http://schemas.openxmlformats.org/officeDocument/2006/relationships/hyperlink" Target="https://podminky.urs.cz/item/CS_URS_2024_02/741110053" TargetMode="External" /><Relationship Id="rId3" Type="http://schemas.openxmlformats.org/officeDocument/2006/relationships/hyperlink" Target="https://podminky.urs.cz/item/CS_URS_2024_02/741110512" TargetMode="External" /><Relationship Id="rId4" Type="http://schemas.openxmlformats.org/officeDocument/2006/relationships/hyperlink" Target="https://podminky.urs.cz/item/CS_URS_2024_02/741110521" TargetMode="External" /><Relationship Id="rId5" Type="http://schemas.openxmlformats.org/officeDocument/2006/relationships/hyperlink" Target="https://podminky.urs.cz/item/CS_URS_2024_02/741110522" TargetMode="External" /><Relationship Id="rId6" Type="http://schemas.openxmlformats.org/officeDocument/2006/relationships/hyperlink" Target="https://podminky.urs.cz/item/CS_URS_2024_02/741111002" TargetMode="External" /><Relationship Id="rId7" Type="http://schemas.openxmlformats.org/officeDocument/2006/relationships/hyperlink" Target="https://podminky.urs.cz/item/CS_URS_2024_02/741112061" TargetMode="External" /><Relationship Id="rId8" Type="http://schemas.openxmlformats.org/officeDocument/2006/relationships/hyperlink" Target="https://podminky.urs.cz/item/CS_URS_2024_02/741112101" TargetMode="External" /><Relationship Id="rId9" Type="http://schemas.openxmlformats.org/officeDocument/2006/relationships/hyperlink" Target="https://podminky.urs.cz/item/CS_URS_2024_02/741120001" TargetMode="External" /><Relationship Id="rId10" Type="http://schemas.openxmlformats.org/officeDocument/2006/relationships/hyperlink" Target="https://podminky.urs.cz/item/CS_URS_2024_02/741120003" TargetMode="External" /><Relationship Id="rId11" Type="http://schemas.openxmlformats.org/officeDocument/2006/relationships/hyperlink" Target="https://podminky.urs.cz/item/CS_URS_2024_02/741122011" TargetMode="External" /><Relationship Id="rId12" Type="http://schemas.openxmlformats.org/officeDocument/2006/relationships/hyperlink" Target="https://podminky.urs.cz/item/CS_URS_2024_02/741122015" TargetMode="External" /><Relationship Id="rId13" Type="http://schemas.openxmlformats.org/officeDocument/2006/relationships/hyperlink" Target="https://podminky.urs.cz/item/CS_URS_2024_02/741122016" TargetMode="External" /><Relationship Id="rId14" Type="http://schemas.openxmlformats.org/officeDocument/2006/relationships/hyperlink" Target="https://podminky.urs.cz/item/CS_URS_2024_02/741122031" TargetMode="External" /><Relationship Id="rId15" Type="http://schemas.openxmlformats.org/officeDocument/2006/relationships/hyperlink" Target="https://podminky.urs.cz/item/CS_URS_2024_02/741124701" TargetMode="External" /><Relationship Id="rId16" Type="http://schemas.openxmlformats.org/officeDocument/2006/relationships/hyperlink" Target="https://podminky.urs.cz/item/CS_URS_2024_02/741130001" TargetMode="External" /><Relationship Id="rId17" Type="http://schemas.openxmlformats.org/officeDocument/2006/relationships/hyperlink" Target="https://podminky.urs.cz/item/CS_URS_2024_02/741130006" TargetMode="External" /><Relationship Id="rId18" Type="http://schemas.openxmlformats.org/officeDocument/2006/relationships/hyperlink" Target="https://podminky.urs.cz/item/CS_URS_2024_02/741210003" TargetMode="External" /><Relationship Id="rId19" Type="http://schemas.openxmlformats.org/officeDocument/2006/relationships/hyperlink" Target="https://podminky.urs.cz/item/CS_URS_2024_02/741310101" TargetMode="External" /><Relationship Id="rId20" Type="http://schemas.openxmlformats.org/officeDocument/2006/relationships/hyperlink" Target="https://podminky.urs.cz/item/CS_URS_2024_02/741310112" TargetMode="External" /><Relationship Id="rId21" Type="http://schemas.openxmlformats.org/officeDocument/2006/relationships/hyperlink" Target="https://podminky.urs.cz/item/CS_URS_2024_02/741310124" TargetMode="External" /><Relationship Id="rId22" Type="http://schemas.openxmlformats.org/officeDocument/2006/relationships/hyperlink" Target="https://podminky.urs.cz/item/CS_URS_2024_02/741311012" TargetMode="External" /><Relationship Id="rId23" Type="http://schemas.openxmlformats.org/officeDocument/2006/relationships/hyperlink" Target="https://podminky.urs.cz/item/CS_URS_2024_02/741313002" TargetMode="External" /><Relationship Id="rId24" Type="http://schemas.openxmlformats.org/officeDocument/2006/relationships/hyperlink" Target="https://podminky.urs.cz/item/CS_URS_2024_02/741313004" TargetMode="External" /><Relationship Id="rId25" Type="http://schemas.openxmlformats.org/officeDocument/2006/relationships/hyperlink" Target="https://podminky.urs.cz/item/CS_URS_2024_02/741320101" TargetMode="External" /><Relationship Id="rId26" Type="http://schemas.openxmlformats.org/officeDocument/2006/relationships/hyperlink" Target="https://podminky.urs.cz/item/CS_URS_2024_02/741320161" TargetMode="External" /><Relationship Id="rId27" Type="http://schemas.openxmlformats.org/officeDocument/2006/relationships/hyperlink" Target="https://podminky.urs.cz/item/CS_URS_2024_02/741320171" TargetMode="External" /><Relationship Id="rId28" Type="http://schemas.openxmlformats.org/officeDocument/2006/relationships/hyperlink" Target="https://podminky.urs.cz/item/CS_URS_2024_02/741321001" TargetMode="External" /><Relationship Id="rId29" Type="http://schemas.openxmlformats.org/officeDocument/2006/relationships/hyperlink" Target="https://podminky.urs.cz/item/CS_URS_2024_02/741322072" TargetMode="External" /><Relationship Id="rId30" Type="http://schemas.openxmlformats.org/officeDocument/2006/relationships/hyperlink" Target="https://podminky.urs.cz/item/CS_URS_2024_02/741330043" TargetMode="External" /><Relationship Id="rId31" Type="http://schemas.openxmlformats.org/officeDocument/2006/relationships/hyperlink" Target="https://podminky.urs.cz/item/CS_URS_2024_02/741330763" TargetMode="External" /><Relationship Id="rId32" Type="http://schemas.openxmlformats.org/officeDocument/2006/relationships/hyperlink" Target="https://podminky.urs.cz/item/CS_URS_2024_02/741330822" TargetMode="External" /><Relationship Id="rId33" Type="http://schemas.openxmlformats.org/officeDocument/2006/relationships/hyperlink" Target="https://podminky.urs.cz/item/CS_URS_2024_02/741372002" TargetMode="External" /><Relationship Id="rId34" Type="http://schemas.openxmlformats.org/officeDocument/2006/relationships/hyperlink" Target="https://podminky.urs.cz/item/CS_URS_2024_02/741372021" TargetMode="External" /><Relationship Id="rId35" Type="http://schemas.openxmlformats.org/officeDocument/2006/relationships/hyperlink" Target="https://podminky.urs.cz/item/CS_URS_2024_02/741372022" TargetMode="External" /><Relationship Id="rId36" Type="http://schemas.openxmlformats.org/officeDocument/2006/relationships/hyperlink" Target="https://podminky.urs.cz/item/CS_URS_2024_02/741372112" TargetMode="External" /><Relationship Id="rId37" Type="http://schemas.openxmlformats.org/officeDocument/2006/relationships/hyperlink" Target="https://podminky.urs.cz/item/CS_URS_2024_02/741420001" TargetMode="External" /><Relationship Id="rId38" Type="http://schemas.openxmlformats.org/officeDocument/2006/relationships/hyperlink" Target="https://podminky.urs.cz/item/CS_URS_2024_02/741430002" TargetMode="External" /><Relationship Id="rId39" Type="http://schemas.openxmlformats.org/officeDocument/2006/relationships/hyperlink" Target="https://podminky.urs.cz/item/CS_URS_2024_02/998741101" TargetMode="External" /><Relationship Id="rId40" Type="http://schemas.openxmlformats.org/officeDocument/2006/relationships/hyperlink" Target="https://podminky.urs.cz/item/CS_URS_2024_02/HZS2232" TargetMode="External" /><Relationship Id="rId41" Type="http://schemas.openxmlformats.org/officeDocument/2006/relationships/hyperlink" Target="https://podminky.urs.cz/item/CS_URS_2024_02/HZS2232" TargetMode="External" /><Relationship Id="rId42" Type="http://schemas.openxmlformats.org/officeDocument/2006/relationships/hyperlink" Target="https://podminky.urs.cz/item/CS_URS_2024_02/HZS4211" TargetMode="External" /><Relationship Id="rId43" Type="http://schemas.openxmlformats.org/officeDocument/2006/relationships/hyperlink" Target="https://podminky.urs.cz/item/CS_URS_2024_02/013254000" TargetMode="External" /><Relationship Id="rId4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42110002" TargetMode="External" /><Relationship Id="rId2" Type="http://schemas.openxmlformats.org/officeDocument/2006/relationships/hyperlink" Target="https://podminky.urs.cz/item/CS_URS_2024_02/742110002" TargetMode="External" /><Relationship Id="rId3" Type="http://schemas.openxmlformats.org/officeDocument/2006/relationships/hyperlink" Target="https://podminky.urs.cz/item/CS_URS_2024_02/742110041" TargetMode="External" /><Relationship Id="rId4" Type="http://schemas.openxmlformats.org/officeDocument/2006/relationships/hyperlink" Target="https://podminky.urs.cz/item/CS_URS_2024_02/742110102" TargetMode="External" /><Relationship Id="rId5" Type="http://schemas.openxmlformats.org/officeDocument/2006/relationships/hyperlink" Target="https://podminky.urs.cz/item/CS_URS_2024_02/742111001" TargetMode="External" /><Relationship Id="rId6" Type="http://schemas.openxmlformats.org/officeDocument/2006/relationships/hyperlink" Target="https://podminky.urs.cz/item/CS_URS_2024_02/741112061" TargetMode="External" /><Relationship Id="rId7" Type="http://schemas.openxmlformats.org/officeDocument/2006/relationships/hyperlink" Target="https://podminky.urs.cz/item/CS_URS_2024_02/742121001" TargetMode="External" /><Relationship Id="rId8" Type="http://schemas.openxmlformats.org/officeDocument/2006/relationships/hyperlink" Target="https://podminky.urs.cz/item/CS_URS_2024_02/742124001" TargetMode="External" /><Relationship Id="rId9" Type="http://schemas.openxmlformats.org/officeDocument/2006/relationships/hyperlink" Target="https://podminky.urs.cz/item/CS_URS_2024_02/742124011" TargetMode="External" /><Relationship Id="rId10" Type="http://schemas.openxmlformats.org/officeDocument/2006/relationships/hyperlink" Target="https://podminky.urs.cz/item/CS_URS_2024_02/742330001" TargetMode="External" /><Relationship Id="rId11" Type="http://schemas.openxmlformats.org/officeDocument/2006/relationships/hyperlink" Target="https://podminky.urs.cz/item/CS_URS_2024_01/742330012" TargetMode="External" /><Relationship Id="rId12" Type="http://schemas.openxmlformats.org/officeDocument/2006/relationships/hyperlink" Target="https://podminky.urs.cz/item/CS_URS_2024_02/742330044" TargetMode="External" /><Relationship Id="rId13" Type="http://schemas.openxmlformats.org/officeDocument/2006/relationships/hyperlink" Target="https://podminky.urs.cz/item/CS_URS_2024_02/742330051" TargetMode="External" /><Relationship Id="rId14" Type="http://schemas.openxmlformats.org/officeDocument/2006/relationships/hyperlink" Target="https://podminky.urs.cz/item/CS_URS_2024_01/742410001" TargetMode="External" /><Relationship Id="rId15" Type="http://schemas.openxmlformats.org/officeDocument/2006/relationships/hyperlink" Target="https://podminky.urs.cz/item/CS_URS_2024_01/742430003" TargetMode="External" /><Relationship Id="rId16" Type="http://schemas.openxmlformats.org/officeDocument/2006/relationships/hyperlink" Target="https://podminky.urs.cz/item/CS_URS_2024_01/742430012" TargetMode="External" /><Relationship Id="rId17" Type="http://schemas.openxmlformats.org/officeDocument/2006/relationships/hyperlink" Target="https://podminky.urs.cz/item/CS_URS_2024_02/998742101" TargetMode="External" /><Relationship Id="rId18" Type="http://schemas.openxmlformats.org/officeDocument/2006/relationships/hyperlink" Target="https://podminky.urs.cz/item/CS_URS_2024_02/742128002" TargetMode="External" /><Relationship Id="rId19" Type="http://schemas.openxmlformats.org/officeDocument/2006/relationships/hyperlink" Target="https://podminky.urs.cz/item/CS_URS_2024_02/HZS3222" TargetMode="External" /><Relationship Id="rId20" Type="http://schemas.openxmlformats.org/officeDocument/2006/relationships/hyperlink" Target="https://podminky.urs.cz/item/CS_URS_2024_02/HZS3222" TargetMode="External" /><Relationship Id="rId21" Type="http://schemas.openxmlformats.org/officeDocument/2006/relationships/hyperlink" Target="https://podminky.urs.cz/item/CS_URS_2024_02/013254000" TargetMode="External" /><Relationship Id="rId22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74032143" TargetMode="External" /><Relationship Id="rId2" Type="http://schemas.openxmlformats.org/officeDocument/2006/relationships/hyperlink" Target="https://podminky.urs.cz/item/CS_URS_2024_01/974032164" TargetMode="External" /><Relationship Id="rId3" Type="http://schemas.openxmlformats.org/officeDocument/2006/relationships/hyperlink" Target="https://podminky.urs.cz/item/CS_URS_2024_01/977151115" TargetMode="External" /><Relationship Id="rId4" Type="http://schemas.openxmlformats.org/officeDocument/2006/relationships/hyperlink" Target="https://podminky.urs.cz/item/CS_URS_2024_01/977151122" TargetMode="External" /><Relationship Id="rId5" Type="http://schemas.openxmlformats.org/officeDocument/2006/relationships/hyperlink" Target="https://podminky.urs.cz/item/CS_URS_2024_01/997013501.1" TargetMode="External" /><Relationship Id="rId6" Type="http://schemas.openxmlformats.org/officeDocument/2006/relationships/hyperlink" Target="https://podminky.urs.cz/item/CS_URS_2023_01/997013509.1" TargetMode="External" /><Relationship Id="rId7" Type="http://schemas.openxmlformats.org/officeDocument/2006/relationships/hyperlink" Target="https://podminky.urs.cz/item/CS_URS_2024_01/997013609" TargetMode="External" /><Relationship Id="rId8" Type="http://schemas.openxmlformats.org/officeDocument/2006/relationships/hyperlink" Target="https://podminky.urs.cz/item/CS_URS_2024_01/998276101" TargetMode="External" /><Relationship Id="rId9" Type="http://schemas.openxmlformats.org/officeDocument/2006/relationships/hyperlink" Target="https://podminky.urs.cz/item/CS_URS_2024_01/721173401" TargetMode="External" /><Relationship Id="rId10" Type="http://schemas.openxmlformats.org/officeDocument/2006/relationships/hyperlink" Target="https://podminky.urs.cz/item/CS_URS_2024_01/721174042" TargetMode="External" /><Relationship Id="rId11" Type="http://schemas.openxmlformats.org/officeDocument/2006/relationships/hyperlink" Target="https://podminky.urs.cz/item/CS_URS_2024_01/721174043" TargetMode="External" /><Relationship Id="rId12" Type="http://schemas.openxmlformats.org/officeDocument/2006/relationships/hyperlink" Target="https://podminky.urs.cz/item/CS_URS_2024_01/721194104" TargetMode="External" /><Relationship Id="rId13" Type="http://schemas.openxmlformats.org/officeDocument/2006/relationships/hyperlink" Target="https://podminky.urs.cz/item/CS_URS_2024_01/721290112" TargetMode="External" /><Relationship Id="rId14" Type="http://schemas.openxmlformats.org/officeDocument/2006/relationships/hyperlink" Target="https://podminky.urs.cz/item/CS_URS_2024_01/998721101" TargetMode="External" /><Relationship Id="rId15" Type="http://schemas.openxmlformats.org/officeDocument/2006/relationships/hyperlink" Target="https://podminky.urs.cz/item/CS_URS_2024_01/722174022" TargetMode="External" /><Relationship Id="rId16" Type="http://schemas.openxmlformats.org/officeDocument/2006/relationships/hyperlink" Target="https://podminky.urs.cz/item/CS_URS_2024_01/722174023" TargetMode="External" /><Relationship Id="rId17" Type="http://schemas.openxmlformats.org/officeDocument/2006/relationships/hyperlink" Target="https://podminky.urs.cz/item/CS_URS_2024_01/722181241" TargetMode="External" /><Relationship Id="rId18" Type="http://schemas.openxmlformats.org/officeDocument/2006/relationships/hyperlink" Target="https://podminky.urs.cz/item/CS_URS_2024_01/722181252" TargetMode="External" /><Relationship Id="rId19" Type="http://schemas.openxmlformats.org/officeDocument/2006/relationships/hyperlink" Target="https://podminky.urs.cz/item/CS_URS_2024_01/722190401" TargetMode="External" /><Relationship Id="rId20" Type="http://schemas.openxmlformats.org/officeDocument/2006/relationships/hyperlink" Target="https://podminky.urs.cz/item/CS_URS_2024_01/722230103" TargetMode="External" /><Relationship Id="rId21" Type="http://schemas.openxmlformats.org/officeDocument/2006/relationships/hyperlink" Target="https://podminky.urs.cz/item/CS_URS_2024_01/722290246" TargetMode="External" /><Relationship Id="rId22" Type="http://schemas.openxmlformats.org/officeDocument/2006/relationships/hyperlink" Target="https://podminky.urs.cz/item/CS_URS_2024_01/998722101" TargetMode="External" /><Relationship Id="rId23" Type="http://schemas.openxmlformats.org/officeDocument/2006/relationships/hyperlink" Target="https://podminky.urs.cz/item/CS_URS_2024_01/725211602" TargetMode="External" /><Relationship Id="rId24" Type="http://schemas.openxmlformats.org/officeDocument/2006/relationships/hyperlink" Target="https://podminky.urs.cz/item/CS_URS_2024_01/725531102" TargetMode="External" /><Relationship Id="rId25" Type="http://schemas.openxmlformats.org/officeDocument/2006/relationships/hyperlink" Target="https://podminky.urs.cz/item/CS_URS_2024_01/725813111" TargetMode="External" /><Relationship Id="rId26" Type="http://schemas.openxmlformats.org/officeDocument/2006/relationships/hyperlink" Target="https://podminky.urs.cz/item/CS_URS_2024_01/725822611" TargetMode="External" /><Relationship Id="rId27" Type="http://schemas.openxmlformats.org/officeDocument/2006/relationships/hyperlink" Target="https://podminky.urs.cz/item/CS_URS_2024_01/725869101" TargetMode="External" /><Relationship Id="rId28" Type="http://schemas.openxmlformats.org/officeDocument/2006/relationships/hyperlink" Target="https://podminky.urs.cz/item/CS_URS_2024_01/998725101" TargetMode="External" /><Relationship Id="rId29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2251102" TargetMode="External" /><Relationship Id="rId2" Type="http://schemas.openxmlformats.org/officeDocument/2006/relationships/hyperlink" Target="https://podminky.urs.cz/item/CS_URS_2024_01/162651112" TargetMode="External" /><Relationship Id="rId3" Type="http://schemas.openxmlformats.org/officeDocument/2006/relationships/hyperlink" Target="https://podminky.urs.cz/item/CS_URS_2024_01/171201231" TargetMode="External" /><Relationship Id="rId4" Type="http://schemas.openxmlformats.org/officeDocument/2006/relationships/hyperlink" Target="https://podminky.urs.cz/item/CS_URS_2024_01/174151101" TargetMode="External" /><Relationship Id="rId5" Type="http://schemas.openxmlformats.org/officeDocument/2006/relationships/hyperlink" Target="https://podminky.urs.cz/item/CS_URS_2024_01/175151101" TargetMode="External" /><Relationship Id="rId6" Type="http://schemas.openxmlformats.org/officeDocument/2006/relationships/hyperlink" Target="https://podminky.urs.cz/item/CS_URS_2024_01/871260310" TargetMode="External" /><Relationship Id="rId7" Type="http://schemas.openxmlformats.org/officeDocument/2006/relationships/hyperlink" Target="https://podminky.urs.cz/item/CS_URS_2024_01/877310430" TargetMode="External" /><Relationship Id="rId8" Type="http://schemas.openxmlformats.org/officeDocument/2006/relationships/hyperlink" Target="https://podminky.urs.cz/item/CS_URS_2024_01/899722111" TargetMode="External" /><Relationship Id="rId9" Type="http://schemas.openxmlformats.org/officeDocument/2006/relationships/hyperlink" Target="https://podminky.urs.cz/item/CS_URS_2024_01/998276101" TargetMode="External" /><Relationship Id="rId10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222023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SOU opravárenské Králíky – zateplení a rekonstrukce levého křídla hlavní budovy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Králíky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26. 1. 2024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Střední odborné učiliště opravárenské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Ing. Pavel Švestka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Ing. Pavel Švestka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ROUND(SUM(AG55:AG62),2)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ROUND(SUM(AS55:AS62),2)</f>
        <v>0</v>
      </c>
      <c r="AT54" s="108">
        <f>ROUND(SUM(AV54:AW54),2)</f>
        <v>0</v>
      </c>
      <c r="AU54" s="109">
        <f>ROUND(SUM(AU55:AU62),5)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ROUND(SUM(AZ55:AZ62),2)</f>
        <v>0</v>
      </c>
      <c r="BA54" s="108">
        <f>ROUND(SUM(BA55:BA62),2)</f>
        <v>0</v>
      </c>
      <c r="BB54" s="108">
        <f>ROUND(SUM(BB55:BB62),2)</f>
        <v>0</v>
      </c>
      <c r="BC54" s="108">
        <f>ROUND(SUM(BC55:BC62),2)</f>
        <v>0</v>
      </c>
      <c r="BD54" s="110">
        <f>ROUND(SUM(BD55:BD62),2)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'A - Bourací práce'!J30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'A - Bourací práce'!P86</f>
        <v>0</v>
      </c>
      <c r="AV55" s="122">
        <f>'A - Bourací práce'!J33</f>
        <v>0</v>
      </c>
      <c r="AW55" s="122">
        <f>'A - Bourací práce'!J34</f>
        <v>0</v>
      </c>
      <c r="AX55" s="122">
        <f>'A - Bourací práce'!J35</f>
        <v>0</v>
      </c>
      <c r="AY55" s="122">
        <f>'A - Bourací práce'!J36</f>
        <v>0</v>
      </c>
      <c r="AZ55" s="122">
        <f>'A - Bourací práce'!F33</f>
        <v>0</v>
      </c>
      <c r="BA55" s="122">
        <f>'A - Bourací práce'!F34</f>
        <v>0</v>
      </c>
      <c r="BB55" s="122">
        <f>'A - Bourací práce'!F35</f>
        <v>0</v>
      </c>
      <c r="BC55" s="122">
        <f>'A - Bourací práce'!F36</f>
        <v>0</v>
      </c>
      <c r="BD55" s="124">
        <f>'A - Bourací práce'!F37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7" customFormat="1" ht="16.5" customHeight="1">
      <c r="A56" s="113" t="s">
        <v>77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'B - Stavební část'!J30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80</v>
      </c>
      <c r="AR56" s="120"/>
      <c r="AS56" s="121">
        <v>0</v>
      </c>
      <c r="AT56" s="122">
        <f>ROUND(SUM(AV56:AW56),2)</f>
        <v>0</v>
      </c>
      <c r="AU56" s="123">
        <f>'B - Stavební část'!P107</f>
        <v>0</v>
      </c>
      <c r="AV56" s="122">
        <f>'B - Stavební část'!J33</f>
        <v>0</v>
      </c>
      <c r="AW56" s="122">
        <f>'B - Stavební část'!J34</f>
        <v>0</v>
      </c>
      <c r="AX56" s="122">
        <f>'B - Stavební část'!J35</f>
        <v>0</v>
      </c>
      <c r="AY56" s="122">
        <f>'B - Stavební část'!J36</f>
        <v>0</v>
      </c>
      <c r="AZ56" s="122">
        <f>'B - Stavební část'!F33</f>
        <v>0</v>
      </c>
      <c r="BA56" s="122">
        <f>'B - Stavební část'!F34</f>
        <v>0</v>
      </c>
      <c r="BB56" s="122">
        <f>'B - Stavební část'!F35</f>
        <v>0</v>
      </c>
      <c r="BC56" s="122">
        <f>'B - Stavební část'!F36</f>
        <v>0</v>
      </c>
      <c r="BD56" s="124">
        <f>'B - Stavební část'!F37</f>
        <v>0</v>
      </c>
      <c r="BE56" s="7"/>
      <c r="BT56" s="125" t="s">
        <v>81</v>
      </c>
      <c r="BV56" s="125" t="s">
        <v>75</v>
      </c>
      <c r="BW56" s="125" t="s">
        <v>86</v>
      </c>
      <c r="BX56" s="125" t="s">
        <v>5</v>
      </c>
      <c r="CL56" s="125" t="s">
        <v>19</v>
      </c>
      <c r="CM56" s="125" t="s">
        <v>83</v>
      </c>
    </row>
    <row r="57" s="7" customFormat="1" ht="16.5" customHeight="1">
      <c r="A57" s="113" t="s">
        <v>77</v>
      </c>
      <c r="B57" s="114"/>
      <c r="C57" s="115"/>
      <c r="D57" s="116" t="s">
        <v>87</v>
      </c>
      <c r="E57" s="116"/>
      <c r="F57" s="116"/>
      <c r="G57" s="116"/>
      <c r="H57" s="116"/>
      <c r="I57" s="117"/>
      <c r="J57" s="116" t="s">
        <v>88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'C - Profese - vytápění'!J30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80</v>
      </c>
      <c r="AR57" s="120"/>
      <c r="AS57" s="121">
        <v>0</v>
      </c>
      <c r="AT57" s="122">
        <f>ROUND(SUM(AV57:AW57),2)</f>
        <v>0</v>
      </c>
      <c r="AU57" s="123">
        <f>'C - Profese - vytápění'!P83</f>
        <v>0</v>
      </c>
      <c r="AV57" s="122">
        <f>'C - Profese - vytápění'!J33</f>
        <v>0</v>
      </c>
      <c r="AW57" s="122">
        <f>'C - Profese - vytápění'!J34</f>
        <v>0</v>
      </c>
      <c r="AX57" s="122">
        <f>'C - Profese - vytápění'!J35</f>
        <v>0</v>
      </c>
      <c r="AY57" s="122">
        <f>'C - Profese - vytápění'!J36</f>
        <v>0</v>
      </c>
      <c r="AZ57" s="122">
        <f>'C - Profese - vytápění'!F33</f>
        <v>0</v>
      </c>
      <c r="BA57" s="122">
        <f>'C - Profese - vytápění'!F34</f>
        <v>0</v>
      </c>
      <c r="BB57" s="122">
        <f>'C - Profese - vytápění'!F35</f>
        <v>0</v>
      </c>
      <c r="BC57" s="122">
        <f>'C - Profese - vytápění'!F36</f>
        <v>0</v>
      </c>
      <c r="BD57" s="124">
        <f>'C - Profese - vytápění'!F37</f>
        <v>0</v>
      </c>
      <c r="BE57" s="7"/>
      <c r="BT57" s="125" t="s">
        <v>81</v>
      </c>
      <c r="BV57" s="125" t="s">
        <v>75</v>
      </c>
      <c r="BW57" s="125" t="s">
        <v>89</v>
      </c>
      <c r="BX57" s="125" t="s">
        <v>5</v>
      </c>
      <c r="CL57" s="125" t="s">
        <v>19</v>
      </c>
      <c r="CM57" s="125" t="s">
        <v>83</v>
      </c>
    </row>
    <row r="58" s="7" customFormat="1" ht="16.5" customHeight="1">
      <c r="A58" s="113" t="s">
        <v>77</v>
      </c>
      <c r="B58" s="114"/>
      <c r="C58" s="115"/>
      <c r="D58" s="116" t="s">
        <v>72</v>
      </c>
      <c r="E58" s="116"/>
      <c r="F58" s="116"/>
      <c r="G58" s="116"/>
      <c r="H58" s="116"/>
      <c r="I58" s="117"/>
      <c r="J58" s="116" t="s">
        <v>90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'D - Profese - Vzduchotech...'!J30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80</v>
      </c>
      <c r="AR58" s="120"/>
      <c r="AS58" s="121">
        <v>0</v>
      </c>
      <c r="AT58" s="122">
        <f>ROUND(SUM(AV58:AW58),2)</f>
        <v>0</v>
      </c>
      <c r="AU58" s="123">
        <f>'D - Profese - Vzduchotech...'!P82</f>
        <v>0</v>
      </c>
      <c r="AV58" s="122">
        <f>'D - Profese - Vzduchotech...'!J33</f>
        <v>0</v>
      </c>
      <c r="AW58" s="122">
        <f>'D - Profese - Vzduchotech...'!J34</f>
        <v>0</v>
      </c>
      <c r="AX58" s="122">
        <f>'D - Profese - Vzduchotech...'!J35</f>
        <v>0</v>
      </c>
      <c r="AY58" s="122">
        <f>'D - Profese - Vzduchotech...'!J36</f>
        <v>0</v>
      </c>
      <c r="AZ58" s="122">
        <f>'D - Profese - Vzduchotech...'!F33</f>
        <v>0</v>
      </c>
      <c r="BA58" s="122">
        <f>'D - Profese - Vzduchotech...'!F34</f>
        <v>0</v>
      </c>
      <c r="BB58" s="122">
        <f>'D - Profese - Vzduchotech...'!F35</f>
        <v>0</v>
      </c>
      <c r="BC58" s="122">
        <f>'D - Profese - Vzduchotech...'!F36</f>
        <v>0</v>
      </c>
      <c r="BD58" s="124">
        <f>'D - Profese - Vzduchotech...'!F37</f>
        <v>0</v>
      </c>
      <c r="BE58" s="7"/>
      <c r="BT58" s="125" t="s">
        <v>81</v>
      </c>
      <c r="BV58" s="125" t="s">
        <v>75</v>
      </c>
      <c r="BW58" s="125" t="s">
        <v>91</v>
      </c>
      <c r="BX58" s="125" t="s">
        <v>5</v>
      </c>
      <c r="CL58" s="125" t="s">
        <v>19</v>
      </c>
      <c r="CM58" s="125" t="s">
        <v>83</v>
      </c>
    </row>
    <row r="59" s="7" customFormat="1" ht="16.5" customHeight="1">
      <c r="A59" s="113" t="s">
        <v>77</v>
      </c>
      <c r="B59" s="114"/>
      <c r="C59" s="115"/>
      <c r="D59" s="116" t="s">
        <v>92</v>
      </c>
      <c r="E59" s="116"/>
      <c r="F59" s="116"/>
      <c r="G59" s="116"/>
      <c r="H59" s="116"/>
      <c r="I59" s="117"/>
      <c r="J59" s="116" t="s">
        <v>93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'E - Elektroinstalace - si...'!J30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80</v>
      </c>
      <c r="AR59" s="120"/>
      <c r="AS59" s="121">
        <v>0</v>
      </c>
      <c r="AT59" s="122">
        <f>ROUND(SUM(AV59:AW59),2)</f>
        <v>0</v>
      </c>
      <c r="AU59" s="123">
        <f>'E - Elektroinstalace - si...'!P84</f>
        <v>0</v>
      </c>
      <c r="AV59" s="122">
        <f>'E - Elektroinstalace - si...'!J33</f>
        <v>0</v>
      </c>
      <c r="AW59" s="122">
        <f>'E - Elektroinstalace - si...'!J34</f>
        <v>0</v>
      </c>
      <c r="AX59" s="122">
        <f>'E - Elektroinstalace - si...'!J35</f>
        <v>0</v>
      </c>
      <c r="AY59" s="122">
        <f>'E - Elektroinstalace - si...'!J36</f>
        <v>0</v>
      </c>
      <c r="AZ59" s="122">
        <f>'E - Elektroinstalace - si...'!F33</f>
        <v>0</v>
      </c>
      <c r="BA59" s="122">
        <f>'E - Elektroinstalace - si...'!F34</f>
        <v>0</v>
      </c>
      <c r="BB59" s="122">
        <f>'E - Elektroinstalace - si...'!F35</f>
        <v>0</v>
      </c>
      <c r="BC59" s="122">
        <f>'E - Elektroinstalace - si...'!F36</f>
        <v>0</v>
      </c>
      <c r="BD59" s="124">
        <f>'E - Elektroinstalace - si...'!F37</f>
        <v>0</v>
      </c>
      <c r="BE59" s="7"/>
      <c r="BT59" s="125" t="s">
        <v>81</v>
      </c>
      <c r="BV59" s="125" t="s">
        <v>75</v>
      </c>
      <c r="BW59" s="125" t="s">
        <v>94</v>
      </c>
      <c r="BX59" s="125" t="s">
        <v>5</v>
      </c>
      <c r="CL59" s="125" t="s">
        <v>19</v>
      </c>
      <c r="CM59" s="125" t="s">
        <v>83</v>
      </c>
    </row>
    <row r="60" s="7" customFormat="1" ht="16.5" customHeight="1">
      <c r="A60" s="113" t="s">
        <v>77</v>
      </c>
      <c r="B60" s="114"/>
      <c r="C60" s="115"/>
      <c r="D60" s="116" t="s">
        <v>95</v>
      </c>
      <c r="E60" s="116"/>
      <c r="F60" s="116"/>
      <c r="G60" s="116"/>
      <c r="H60" s="116"/>
      <c r="I60" s="117"/>
      <c r="J60" s="116" t="s">
        <v>96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'F - Elektroinstalace - sl...'!J30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80</v>
      </c>
      <c r="AR60" s="120"/>
      <c r="AS60" s="121">
        <v>0</v>
      </c>
      <c r="AT60" s="122">
        <f>ROUND(SUM(AV60:AW60),2)</f>
        <v>0</v>
      </c>
      <c r="AU60" s="123">
        <f>'F - Elektroinstalace - sl...'!P85</f>
        <v>0</v>
      </c>
      <c r="AV60" s="122">
        <f>'F - Elektroinstalace - sl...'!J33</f>
        <v>0</v>
      </c>
      <c r="AW60" s="122">
        <f>'F - Elektroinstalace - sl...'!J34</f>
        <v>0</v>
      </c>
      <c r="AX60" s="122">
        <f>'F - Elektroinstalace - sl...'!J35</f>
        <v>0</v>
      </c>
      <c r="AY60" s="122">
        <f>'F - Elektroinstalace - sl...'!J36</f>
        <v>0</v>
      </c>
      <c r="AZ60" s="122">
        <f>'F - Elektroinstalace - sl...'!F33</f>
        <v>0</v>
      </c>
      <c r="BA60" s="122">
        <f>'F - Elektroinstalace - sl...'!F34</f>
        <v>0</v>
      </c>
      <c r="BB60" s="122">
        <f>'F - Elektroinstalace - sl...'!F35</f>
        <v>0</v>
      </c>
      <c r="BC60" s="122">
        <f>'F - Elektroinstalace - sl...'!F36</f>
        <v>0</v>
      </c>
      <c r="BD60" s="124">
        <f>'F - Elektroinstalace - sl...'!F37</f>
        <v>0</v>
      </c>
      <c r="BE60" s="7"/>
      <c r="BT60" s="125" t="s">
        <v>81</v>
      </c>
      <c r="BV60" s="125" t="s">
        <v>75</v>
      </c>
      <c r="BW60" s="125" t="s">
        <v>97</v>
      </c>
      <c r="BX60" s="125" t="s">
        <v>5</v>
      </c>
      <c r="CL60" s="125" t="s">
        <v>19</v>
      </c>
      <c r="CM60" s="125" t="s">
        <v>83</v>
      </c>
    </row>
    <row r="61" s="7" customFormat="1" ht="16.5" customHeight="1">
      <c r="A61" s="113" t="s">
        <v>77</v>
      </c>
      <c r="B61" s="114"/>
      <c r="C61" s="115"/>
      <c r="D61" s="116" t="s">
        <v>98</v>
      </c>
      <c r="E61" s="116"/>
      <c r="F61" s="116"/>
      <c r="G61" s="116"/>
      <c r="H61" s="116"/>
      <c r="I61" s="117"/>
      <c r="J61" s="116" t="s">
        <v>99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'G - Profese - zdravotechnika'!J30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80</v>
      </c>
      <c r="AR61" s="120"/>
      <c r="AS61" s="121">
        <v>0</v>
      </c>
      <c r="AT61" s="122">
        <f>ROUND(SUM(AV61:AW61),2)</f>
        <v>0</v>
      </c>
      <c r="AU61" s="123">
        <f>'G - Profese - zdravotechnika'!P87</f>
        <v>0</v>
      </c>
      <c r="AV61" s="122">
        <f>'G - Profese - zdravotechnika'!J33</f>
        <v>0</v>
      </c>
      <c r="AW61" s="122">
        <f>'G - Profese - zdravotechnika'!J34</f>
        <v>0</v>
      </c>
      <c r="AX61" s="122">
        <f>'G - Profese - zdravotechnika'!J35</f>
        <v>0</v>
      </c>
      <c r="AY61" s="122">
        <f>'G - Profese - zdravotechnika'!J36</f>
        <v>0</v>
      </c>
      <c r="AZ61" s="122">
        <f>'G - Profese - zdravotechnika'!F33</f>
        <v>0</v>
      </c>
      <c r="BA61" s="122">
        <f>'G - Profese - zdravotechnika'!F34</f>
        <v>0</v>
      </c>
      <c r="BB61" s="122">
        <f>'G - Profese - zdravotechnika'!F35</f>
        <v>0</v>
      </c>
      <c r="BC61" s="122">
        <f>'G - Profese - zdravotechnika'!F36</f>
        <v>0</v>
      </c>
      <c r="BD61" s="124">
        <f>'G - Profese - zdravotechnika'!F37</f>
        <v>0</v>
      </c>
      <c r="BE61" s="7"/>
      <c r="BT61" s="125" t="s">
        <v>81</v>
      </c>
      <c r="BV61" s="125" t="s">
        <v>75</v>
      </c>
      <c r="BW61" s="125" t="s">
        <v>100</v>
      </c>
      <c r="BX61" s="125" t="s">
        <v>5</v>
      </c>
      <c r="CL61" s="125" t="s">
        <v>19</v>
      </c>
      <c r="CM61" s="125" t="s">
        <v>83</v>
      </c>
    </row>
    <row r="62" s="7" customFormat="1" ht="16.5" customHeight="1">
      <c r="A62" s="113" t="s">
        <v>77</v>
      </c>
      <c r="B62" s="114"/>
      <c r="C62" s="115"/>
      <c r="D62" s="116" t="s">
        <v>101</v>
      </c>
      <c r="E62" s="116"/>
      <c r="F62" s="116"/>
      <c r="G62" s="116"/>
      <c r="H62" s="116"/>
      <c r="I62" s="117"/>
      <c r="J62" s="116" t="s">
        <v>102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8">
        <f>'H - Přípojka spalškové ka...'!J30</f>
        <v>0</v>
      </c>
      <c r="AH62" s="117"/>
      <c r="AI62" s="117"/>
      <c r="AJ62" s="117"/>
      <c r="AK62" s="117"/>
      <c r="AL62" s="117"/>
      <c r="AM62" s="117"/>
      <c r="AN62" s="118">
        <f>SUM(AG62,AT62)</f>
        <v>0</v>
      </c>
      <c r="AO62" s="117"/>
      <c r="AP62" s="117"/>
      <c r="AQ62" s="119" t="s">
        <v>80</v>
      </c>
      <c r="AR62" s="120"/>
      <c r="AS62" s="126">
        <v>0</v>
      </c>
      <c r="AT62" s="127">
        <f>ROUND(SUM(AV62:AW62),2)</f>
        <v>0</v>
      </c>
      <c r="AU62" s="128">
        <f>'H - Přípojka spalškové ka...'!P83</f>
        <v>0</v>
      </c>
      <c r="AV62" s="127">
        <f>'H - Přípojka spalškové ka...'!J33</f>
        <v>0</v>
      </c>
      <c r="AW62" s="127">
        <f>'H - Přípojka spalškové ka...'!J34</f>
        <v>0</v>
      </c>
      <c r="AX62" s="127">
        <f>'H - Přípojka spalškové ka...'!J35</f>
        <v>0</v>
      </c>
      <c r="AY62" s="127">
        <f>'H - Přípojka spalškové ka...'!J36</f>
        <v>0</v>
      </c>
      <c r="AZ62" s="127">
        <f>'H - Přípojka spalškové ka...'!F33</f>
        <v>0</v>
      </c>
      <c r="BA62" s="127">
        <f>'H - Přípojka spalškové ka...'!F34</f>
        <v>0</v>
      </c>
      <c r="BB62" s="127">
        <f>'H - Přípojka spalškové ka...'!F35</f>
        <v>0</v>
      </c>
      <c r="BC62" s="127">
        <f>'H - Přípojka spalškové ka...'!F36</f>
        <v>0</v>
      </c>
      <c r="BD62" s="129">
        <f>'H - Přípojka spalškové ka...'!F37</f>
        <v>0</v>
      </c>
      <c r="BE62" s="7"/>
      <c r="BT62" s="125" t="s">
        <v>81</v>
      </c>
      <c r="BV62" s="125" t="s">
        <v>75</v>
      </c>
      <c r="BW62" s="125" t="s">
        <v>103</v>
      </c>
      <c r="BX62" s="125" t="s">
        <v>5</v>
      </c>
      <c r="CL62" s="125" t="s">
        <v>19</v>
      </c>
      <c r="CM62" s="125" t="s">
        <v>83</v>
      </c>
    </row>
    <row r="63" s="2" customFormat="1" ht="30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</sheetData>
  <sheetProtection sheet="1" formatColumns="0" formatRows="0" objects="1" scenarios="1" spinCount="100000" saltValue="2r8QyyPKHY2jZZ216VGc10WKKt4korXsDc47e+5ub8bNrJjHzFrIXsH11fuTvAdiW6xDw0O6Rpy1LS2LoQMLrg==" hashValue="Lj/WKsj2LkZtF68GADbhf1irZg929WoXB7bKY5cJPhvGS3TasTBr+y5UMtlUT8+yp/Ef31YBVPaMBQ1KScl5Tw==" algorithmName="SHA-512" password="CC35"/>
  <mergeCells count="70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A - Bourací práce'!C2" display="/"/>
    <hyperlink ref="A56" location="'B - Stavební část'!C2" display="/"/>
    <hyperlink ref="A57" location="'C - Profese - vytápění'!C2" display="/"/>
    <hyperlink ref="A58" location="'D - Profese - Vzduchotech...'!C2" display="/"/>
    <hyperlink ref="A59" location="'E - Elektroinstalace - si...'!C2" display="/"/>
    <hyperlink ref="A60" location="'F - Elektroinstalace - sl...'!C2" display="/"/>
    <hyperlink ref="A61" location="'G - Profese - zdravotechnika'!C2" display="/"/>
    <hyperlink ref="A62" location="'H - Přípojka spalškové k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1" customWidth="1"/>
    <col min="2" max="2" width="1.667969" style="281" customWidth="1"/>
    <col min="3" max="4" width="5" style="281" customWidth="1"/>
    <col min="5" max="5" width="11.66016" style="281" customWidth="1"/>
    <col min="6" max="6" width="9.160156" style="281" customWidth="1"/>
    <col min="7" max="7" width="5" style="281" customWidth="1"/>
    <col min="8" max="8" width="77.83203" style="281" customWidth="1"/>
    <col min="9" max="10" width="20" style="281" customWidth="1"/>
    <col min="11" max="11" width="1.667969" style="281" customWidth="1"/>
  </cols>
  <sheetData>
    <row r="1" s="1" customFormat="1" ht="37.5" customHeight="1"/>
    <row r="2" s="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="16" customFormat="1" ht="45" customHeight="1">
      <c r="B3" s="285"/>
      <c r="C3" s="286" t="s">
        <v>2266</v>
      </c>
      <c r="D3" s="286"/>
      <c r="E3" s="286"/>
      <c r="F3" s="286"/>
      <c r="G3" s="286"/>
      <c r="H3" s="286"/>
      <c r="I3" s="286"/>
      <c r="J3" s="286"/>
      <c r="K3" s="287"/>
    </row>
    <row r="4" s="1" customFormat="1" ht="25.5" customHeight="1">
      <c r="B4" s="288"/>
      <c r="C4" s="289" t="s">
        <v>2267</v>
      </c>
      <c r="D4" s="289"/>
      <c r="E4" s="289"/>
      <c r="F4" s="289"/>
      <c r="G4" s="289"/>
      <c r="H4" s="289"/>
      <c r="I4" s="289"/>
      <c r="J4" s="289"/>
      <c r="K4" s="290"/>
    </row>
    <row r="5" s="1" customFormat="1" ht="5.25" customHeight="1">
      <c r="B5" s="288"/>
      <c r="C5" s="291"/>
      <c r="D5" s="291"/>
      <c r="E5" s="291"/>
      <c r="F5" s="291"/>
      <c r="G5" s="291"/>
      <c r="H5" s="291"/>
      <c r="I5" s="291"/>
      <c r="J5" s="291"/>
      <c r="K5" s="290"/>
    </row>
    <row r="6" s="1" customFormat="1" ht="15" customHeight="1">
      <c r="B6" s="288"/>
      <c r="C6" s="292" t="s">
        <v>2268</v>
      </c>
      <c r="D6" s="292"/>
      <c r="E6" s="292"/>
      <c r="F6" s="292"/>
      <c r="G6" s="292"/>
      <c r="H6" s="292"/>
      <c r="I6" s="292"/>
      <c r="J6" s="292"/>
      <c r="K6" s="290"/>
    </row>
    <row r="7" s="1" customFormat="1" ht="15" customHeight="1">
      <c r="B7" s="293"/>
      <c r="C7" s="292" t="s">
        <v>2269</v>
      </c>
      <c r="D7" s="292"/>
      <c r="E7" s="292"/>
      <c r="F7" s="292"/>
      <c r="G7" s="292"/>
      <c r="H7" s="292"/>
      <c r="I7" s="292"/>
      <c r="J7" s="292"/>
      <c r="K7" s="290"/>
    </row>
    <row r="8" s="1" customFormat="1" ht="12.75" customHeight="1">
      <c r="B8" s="293"/>
      <c r="C8" s="292"/>
      <c r="D8" s="292"/>
      <c r="E8" s="292"/>
      <c r="F8" s="292"/>
      <c r="G8" s="292"/>
      <c r="H8" s="292"/>
      <c r="I8" s="292"/>
      <c r="J8" s="292"/>
      <c r="K8" s="290"/>
    </row>
    <row r="9" s="1" customFormat="1" ht="15" customHeight="1">
      <c r="B9" s="293"/>
      <c r="C9" s="292" t="s">
        <v>2270</v>
      </c>
      <c r="D9" s="292"/>
      <c r="E9" s="292"/>
      <c r="F9" s="292"/>
      <c r="G9" s="292"/>
      <c r="H9" s="292"/>
      <c r="I9" s="292"/>
      <c r="J9" s="292"/>
      <c r="K9" s="290"/>
    </row>
    <row r="10" s="1" customFormat="1" ht="15" customHeight="1">
      <c r="B10" s="293"/>
      <c r="C10" s="292"/>
      <c r="D10" s="292" t="s">
        <v>2271</v>
      </c>
      <c r="E10" s="292"/>
      <c r="F10" s="292"/>
      <c r="G10" s="292"/>
      <c r="H10" s="292"/>
      <c r="I10" s="292"/>
      <c r="J10" s="292"/>
      <c r="K10" s="290"/>
    </row>
    <row r="11" s="1" customFormat="1" ht="15" customHeight="1">
      <c r="B11" s="293"/>
      <c r="C11" s="294"/>
      <c r="D11" s="292" t="s">
        <v>2272</v>
      </c>
      <c r="E11" s="292"/>
      <c r="F11" s="292"/>
      <c r="G11" s="292"/>
      <c r="H11" s="292"/>
      <c r="I11" s="292"/>
      <c r="J11" s="292"/>
      <c r="K11" s="290"/>
    </row>
    <row r="12" s="1" customFormat="1" ht="15" customHeight="1">
      <c r="B12" s="293"/>
      <c r="C12" s="294"/>
      <c r="D12" s="292"/>
      <c r="E12" s="292"/>
      <c r="F12" s="292"/>
      <c r="G12" s="292"/>
      <c r="H12" s="292"/>
      <c r="I12" s="292"/>
      <c r="J12" s="292"/>
      <c r="K12" s="290"/>
    </row>
    <row r="13" s="1" customFormat="1" ht="15" customHeight="1">
      <c r="B13" s="293"/>
      <c r="C13" s="294"/>
      <c r="D13" s="295" t="s">
        <v>2273</v>
      </c>
      <c r="E13" s="292"/>
      <c r="F13" s="292"/>
      <c r="G13" s="292"/>
      <c r="H13" s="292"/>
      <c r="I13" s="292"/>
      <c r="J13" s="292"/>
      <c r="K13" s="290"/>
    </row>
    <row r="14" s="1" customFormat="1" ht="12.75" customHeight="1">
      <c r="B14" s="293"/>
      <c r="C14" s="294"/>
      <c r="D14" s="294"/>
      <c r="E14" s="294"/>
      <c r="F14" s="294"/>
      <c r="G14" s="294"/>
      <c r="H14" s="294"/>
      <c r="I14" s="294"/>
      <c r="J14" s="294"/>
      <c r="K14" s="290"/>
    </row>
    <row r="15" s="1" customFormat="1" ht="15" customHeight="1">
      <c r="B15" s="293"/>
      <c r="C15" s="294"/>
      <c r="D15" s="292" t="s">
        <v>2274</v>
      </c>
      <c r="E15" s="292"/>
      <c r="F15" s="292"/>
      <c r="G15" s="292"/>
      <c r="H15" s="292"/>
      <c r="I15" s="292"/>
      <c r="J15" s="292"/>
      <c r="K15" s="290"/>
    </row>
    <row r="16" s="1" customFormat="1" ht="15" customHeight="1">
      <c r="B16" s="293"/>
      <c r="C16" s="294"/>
      <c r="D16" s="292" t="s">
        <v>2275</v>
      </c>
      <c r="E16" s="292"/>
      <c r="F16" s="292"/>
      <c r="G16" s="292"/>
      <c r="H16" s="292"/>
      <c r="I16" s="292"/>
      <c r="J16" s="292"/>
      <c r="K16" s="290"/>
    </row>
    <row r="17" s="1" customFormat="1" ht="15" customHeight="1">
      <c r="B17" s="293"/>
      <c r="C17" s="294"/>
      <c r="D17" s="292" t="s">
        <v>2276</v>
      </c>
      <c r="E17" s="292"/>
      <c r="F17" s="292"/>
      <c r="G17" s="292"/>
      <c r="H17" s="292"/>
      <c r="I17" s="292"/>
      <c r="J17" s="292"/>
      <c r="K17" s="290"/>
    </row>
    <row r="18" s="1" customFormat="1" ht="15" customHeight="1">
      <c r="B18" s="293"/>
      <c r="C18" s="294"/>
      <c r="D18" s="294"/>
      <c r="E18" s="296" t="s">
        <v>80</v>
      </c>
      <c r="F18" s="292" t="s">
        <v>2277</v>
      </c>
      <c r="G18" s="292"/>
      <c r="H18" s="292"/>
      <c r="I18" s="292"/>
      <c r="J18" s="292"/>
      <c r="K18" s="290"/>
    </row>
    <row r="19" s="1" customFormat="1" ht="15" customHeight="1">
      <c r="B19" s="293"/>
      <c r="C19" s="294"/>
      <c r="D19" s="294"/>
      <c r="E19" s="296" t="s">
        <v>2278</v>
      </c>
      <c r="F19" s="292" t="s">
        <v>2279</v>
      </c>
      <c r="G19" s="292"/>
      <c r="H19" s="292"/>
      <c r="I19" s="292"/>
      <c r="J19" s="292"/>
      <c r="K19" s="290"/>
    </row>
    <row r="20" s="1" customFormat="1" ht="15" customHeight="1">
      <c r="B20" s="293"/>
      <c r="C20" s="294"/>
      <c r="D20" s="294"/>
      <c r="E20" s="296" t="s">
        <v>2280</v>
      </c>
      <c r="F20" s="292" t="s">
        <v>2281</v>
      </c>
      <c r="G20" s="292"/>
      <c r="H20" s="292"/>
      <c r="I20" s="292"/>
      <c r="J20" s="292"/>
      <c r="K20" s="290"/>
    </row>
    <row r="21" s="1" customFormat="1" ht="15" customHeight="1">
      <c r="B21" s="293"/>
      <c r="C21" s="294"/>
      <c r="D21" s="294"/>
      <c r="E21" s="296" t="s">
        <v>2282</v>
      </c>
      <c r="F21" s="292" t="s">
        <v>2283</v>
      </c>
      <c r="G21" s="292"/>
      <c r="H21" s="292"/>
      <c r="I21" s="292"/>
      <c r="J21" s="292"/>
      <c r="K21" s="290"/>
    </row>
    <row r="22" s="1" customFormat="1" ht="15" customHeight="1">
      <c r="B22" s="293"/>
      <c r="C22" s="294"/>
      <c r="D22" s="294"/>
      <c r="E22" s="296" t="s">
        <v>2284</v>
      </c>
      <c r="F22" s="292" t="s">
        <v>2285</v>
      </c>
      <c r="G22" s="292"/>
      <c r="H22" s="292"/>
      <c r="I22" s="292"/>
      <c r="J22" s="292"/>
      <c r="K22" s="290"/>
    </row>
    <row r="23" s="1" customFormat="1" ht="15" customHeight="1">
      <c r="B23" s="293"/>
      <c r="C23" s="294"/>
      <c r="D23" s="294"/>
      <c r="E23" s="296" t="s">
        <v>2286</v>
      </c>
      <c r="F23" s="292" t="s">
        <v>2287</v>
      </c>
      <c r="G23" s="292"/>
      <c r="H23" s="292"/>
      <c r="I23" s="292"/>
      <c r="J23" s="292"/>
      <c r="K23" s="290"/>
    </row>
    <row r="24" s="1" customFormat="1" ht="12.75" customHeight="1">
      <c r="B24" s="293"/>
      <c r="C24" s="294"/>
      <c r="D24" s="294"/>
      <c r="E24" s="294"/>
      <c r="F24" s="294"/>
      <c r="G24" s="294"/>
      <c r="H24" s="294"/>
      <c r="I24" s="294"/>
      <c r="J24" s="294"/>
      <c r="K24" s="290"/>
    </row>
    <row r="25" s="1" customFormat="1" ht="15" customHeight="1">
      <c r="B25" s="293"/>
      <c r="C25" s="292" t="s">
        <v>2288</v>
      </c>
      <c r="D25" s="292"/>
      <c r="E25" s="292"/>
      <c r="F25" s="292"/>
      <c r="G25" s="292"/>
      <c r="H25" s="292"/>
      <c r="I25" s="292"/>
      <c r="J25" s="292"/>
      <c r="K25" s="290"/>
    </row>
    <row r="26" s="1" customFormat="1" ht="15" customHeight="1">
      <c r="B26" s="293"/>
      <c r="C26" s="292" t="s">
        <v>2289</v>
      </c>
      <c r="D26" s="292"/>
      <c r="E26" s="292"/>
      <c r="F26" s="292"/>
      <c r="G26" s="292"/>
      <c r="H26" s="292"/>
      <c r="I26" s="292"/>
      <c r="J26" s="292"/>
      <c r="K26" s="290"/>
    </row>
    <row r="27" s="1" customFormat="1" ht="15" customHeight="1">
      <c r="B27" s="293"/>
      <c r="C27" s="292"/>
      <c r="D27" s="292" t="s">
        <v>2290</v>
      </c>
      <c r="E27" s="292"/>
      <c r="F27" s="292"/>
      <c r="G27" s="292"/>
      <c r="H27" s="292"/>
      <c r="I27" s="292"/>
      <c r="J27" s="292"/>
      <c r="K27" s="290"/>
    </row>
    <row r="28" s="1" customFormat="1" ht="15" customHeight="1">
      <c r="B28" s="293"/>
      <c r="C28" s="294"/>
      <c r="D28" s="292" t="s">
        <v>2291</v>
      </c>
      <c r="E28" s="292"/>
      <c r="F28" s="292"/>
      <c r="G28" s="292"/>
      <c r="H28" s="292"/>
      <c r="I28" s="292"/>
      <c r="J28" s="292"/>
      <c r="K28" s="290"/>
    </row>
    <row r="29" s="1" customFormat="1" ht="12.75" customHeight="1">
      <c r="B29" s="293"/>
      <c r="C29" s="294"/>
      <c r="D29" s="294"/>
      <c r="E29" s="294"/>
      <c r="F29" s="294"/>
      <c r="G29" s="294"/>
      <c r="H29" s="294"/>
      <c r="I29" s="294"/>
      <c r="J29" s="294"/>
      <c r="K29" s="290"/>
    </row>
    <row r="30" s="1" customFormat="1" ht="15" customHeight="1">
      <c r="B30" s="293"/>
      <c r="C30" s="294"/>
      <c r="D30" s="292" t="s">
        <v>2292</v>
      </c>
      <c r="E30" s="292"/>
      <c r="F30" s="292"/>
      <c r="G30" s="292"/>
      <c r="H30" s="292"/>
      <c r="I30" s="292"/>
      <c r="J30" s="292"/>
      <c r="K30" s="290"/>
    </row>
    <row r="31" s="1" customFormat="1" ht="15" customHeight="1">
      <c r="B31" s="293"/>
      <c r="C31" s="294"/>
      <c r="D31" s="292" t="s">
        <v>2293</v>
      </c>
      <c r="E31" s="292"/>
      <c r="F31" s="292"/>
      <c r="G31" s="292"/>
      <c r="H31" s="292"/>
      <c r="I31" s="292"/>
      <c r="J31" s="292"/>
      <c r="K31" s="290"/>
    </row>
    <row r="32" s="1" customFormat="1" ht="12.75" customHeight="1">
      <c r="B32" s="293"/>
      <c r="C32" s="294"/>
      <c r="D32" s="294"/>
      <c r="E32" s="294"/>
      <c r="F32" s="294"/>
      <c r="G32" s="294"/>
      <c r="H32" s="294"/>
      <c r="I32" s="294"/>
      <c r="J32" s="294"/>
      <c r="K32" s="290"/>
    </row>
    <row r="33" s="1" customFormat="1" ht="15" customHeight="1">
      <c r="B33" s="293"/>
      <c r="C33" s="294"/>
      <c r="D33" s="292" t="s">
        <v>2294</v>
      </c>
      <c r="E33" s="292"/>
      <c r="F33" s="292"/>
      <c r="G33" s="292"/>
      <c r="H33" s="292"/>
      <c r="I33" s="292"/>
      <c r="J33" s="292"/>
      <c r="K33" s="290"/>
    </row>
    <row r="34" s="1" customFormat="1" ht="15" customHeight="1">
      <c r="B34" s="293"/>
      <c r="C34" s="294"/>
      <c r="D34" s="292" t="s">
        <v>2295</v>
      </c>
      <c r="E34" s="292"/>
      <c r="F34" s="292"/>
      <c r="G34" s="292"/>
      <c r="H34" s="292"/>
      <c r="I34" s="292"/>
      <c r="J34" s="292"/>
      <c r="K34" s="290"/>
    </row>
    <row r="35" s="1" customFormat="1" ht="15" customHeight="1">
      <c r="B35" s="293"/>
      <c r="C35" s="294"/>
      <c r="D35" s="292" t="s">
        <v>2296</v>
      </c>
      <c r="E35" s="292"/>
      <c r="F35" s="292"/>
      <c r="G35" s="292"/>
      <c r="H35" s="292"/>
      <c r="I35" s="292"/>
      <c r="J35" s="292"/>
      <c r="K35" s="290"/>
    </row>
    <row r="36" s="1" customFormat="1" ht="15" customHeight="1">
      <c r="B36" s="293"/>
      <c r="C36" s="294"/>
      <c r="D36" s="292"/>
      <c r="E36" s="295" t="s">
        <v>119</v>
      </c>
      <c r="F36" s="292"/>
      <c r="G36" s="292" t="s">
        <v>2297</v>
      </c>
      <c r="H36" s="292"/>
      <c r="I36" s="292"/>
      <c r="J36" s="292"/>
      <c r="K36" s="290"/>
    </row>
    <row r="37" s="1" customFormat="1" ht="30.75" customHeight="1">
      <c r="B37" s="293"/>
      <c r="C37" s="294"/>
      <c r="D37" s="292"/>
      <c r="E37" s="295" t="s">
        <v>2298</v>
      </c>
      <c r="F37" s="292"/>
      <c r="G37" s="292" t="s">
        <v>2299</v>
      </c>
      <c r="H37" s="292"/>
      <c r="I37" s="292"/>
      <c r="J37" s="292"/>
      <c r="K37" s="290"/>
    </row>
    <row r="38" s="1" customFormat="1" ht="15" customHeight="1">
      <c r="B38" s="293"/>
      <c r="C38" s="294"/>
      <c r="D38" s="292"/>
      <c r="E38" s="295" t="s">
        <v>54</v>
      </c>
      <c r="F38" s="292"/>
      <c r="G38" s="292" t="s">
        <v>2300</v>
      </c>
      <c r="H38" s="292"/>
      <c r="I38" s="292"/>
      <c r="J38" s="292"/>
      <c r="K38" s="290"/>
    </row>
    <row r="39" s="1" customFormat="1" ht="15" customHeight="1">
      <c r="B39" s="293"/>
      <c r="C39" s="294"/>
      <c r="D39" s="292"/>
      <c r="E39" s="295" t="s">
        <v>55</v>
      </c>
      <c r="F39" s="292"/>
      <c r="G39" s="292" t="s">
        <v>2301</v>
      </c>
      <c r="H39" s="292"/>
      <c r="I39" s="292"/>
      <c r="J39" s="292"/>
      <c r="K39" s="290"/>
    </row>
    <row r="40" s="1" customFormat="1" ht="15" customHeight="1">
      <c r="B40" s="293"/>
      <c r="C40" s="294"/>
      <c r="D40" s="292"/>
      <c r="E40" s="295" t="s">
        <v>120</v>
      </c>
      <c r="F40" s="292"/>
      <c r="G40" s="292" t="s">
        <v>2302</v>
      </c>
      <c r="H40" s="292"/>
      <c r="I40" s="292"/>
      <c r="J40" s="292"/>
      <c r="K40" s="290"/>
    </row>
    <row r="41" s="1" customFormat="1" ht="15" customHeight="1">
      <c r="B41" s="293"/>
      <c r="C41" s="294"/>
      <c r="D41" s="292"/>
      <c r="E41" s="295" t="s">
        <v>121</v>
      </c>
      <c r="F41" s="292"/>
      <c r="G41" s="292" t="s">
        <v>2303</v>
      </c>
      <c r="H41" s="292"/>
      <c r="I41" s="292"/>
      <c r="J41" s="292"/>
      <c r="K41" s="290"/>
    </row>
    <row r="42" s="1" customFormat="1" ht="15" customHeight="1">
      <c r="B42" s="293"/>
      <c r="C42" s="294"/>
      <c r="D42" s="292"/>
      <c r="E42" s="295" t="s">
        <v>2304</v>
      </c>
      <c r="F42" s="292"/>
      <c r="G42" s="292" t="s">
        <v>2305</v>
      </c>
      <c r="H42" s="292"/>
      <c r="I42" s="292"/>
      <c r="J42" s="292"/>
      <c r="K42" s="290"/>
    </row>
    <row r="43" s="1" customFormat="1" ht="15" customHeight="1">
      <c r="B43" s="293"/>
      <c r="C43" s="294"/>
      <c r="D43" s="292"/>
      <c r="E43" s="295"/>
      <c r="F43" s="292"/>
      <c r="G43" s="292" t="s">
        <v>2306</v>
      </c>
      <c r="H43" s="292"/>
      <c r="I43" s="292"/>
      <c r="J43" s="292"/>
      <c r="K43" s="290"/>
    </row>
    <row r="44" s="1" customFormat="1" ht="15" customHeight="1">
      <c r="B44" s="293"/>
      <c r="C44" s="294"/>
      <c r="D44" s="292"/>
      <c r="E44" s="295" t="s">
        <v>2307</v>
      </c>
      <c r="F44" s="292"/>
      <c r="G44" s="292" t="s">
        <v>2308</v>
      </c>
      <c r="H44" s="292"/>
      <c r="I44" s="292"/>
      <c r="J44" s="292"/>
      <c r="K44" s="290"/>
    </row>
    <row r="45" s="1" customFormat="1" ht="15" customHeight="1">
      <c r="B45" s="293"/>
      <c r="C45" s="294"/>
      <c r="D45" s="292"/>
      <c r="E45" s="295" t="s">
        <v>123</v>
      </c>
      <c r="F45" s="292"/>
      <c r="G45" s="292" t="s">
        <v>2309</v>
      </c>
      <c r="H45" s="292"/>
      <c r="I45" s="292"/>
      <c r="J45" s="292"/>
      <c r="K45" s="290"/>
    </row>
    <row r="46" s="1" customFormat="1" ht="12.75" customHeight="1">
      <c r="B46" s="293"/>
      <c r="C46" s="294"/>
      <c r="D46" s="292"/>
      <c r="E46" s="292"/>
      <c r="F46" s="292"/>
      <c r="G46" s="292"/>
      <c r="H46" s="292"/>
      <c r="I46" s="292"/>
      <c r="J46" s="292"/>
      <c r="K46" s="290"/>
    </row>
    <row r="47" s="1" customFormat="1" ht="15" customHeight="1">
      <c r="B47" s="293"/>
      <c r="C47" s="294"/>
      <c r="D47" s="292" t="s">
        <v>2310</v>
      </c>
      <c r="E47" s="292"/>
      <c r="F47" s="292"/>
      <c r="G47" s="292"/>
      <c r="H47" s="292"/>
      <c r="I47" s="292"/>
      <c r="J47" s="292"/>
      <c r="K47" s="290"/>
    </row>
    <row r="48" s="1" customFormat="1" ht="15" customHeight="1">
      <c r="B48" s="293"/>
      <c r="C48" s="294"/>
      <c r="D48" s="294"/>
      <c r="E48" s="292" t="s">
        <v>2311</v>
      </c>
      <c r="F48" s="292"/>
      <c r="G48" s="292"/>
      <c r="H48" s="292"/>
      <c r="I48" s="292"/>
      <c r="J48" s="292"/>
      <c r="K48" s="290"/>
    </row>
    <row r="49" s="1" customFormat="1" ht="15" customHeight="1">
      <c r="B49" s="293"/>
      <c r="C49" s="294"/>
      <c r="D49" s="294"/>
      <c r="E49" s="292" t="s">
        <v>2312</v>
      </c>
      <c r="F49" s="292"/>
      <c r="G49" s="292"/>
      <c r="H49" s="292"/>
      <c r="I49" s="292"/>
      <c r="J49" s="292"/>
      <c r="K49" s="290"/>
    </row>
    <row r="50" s="1" customFormat="1" ht="15" customHeight="1">
      <c r="B50" s="293"/>
      <c r="C50" s="294"/>
      <c r="D50" s="294"/>
      <c r="E50" s="292" t="s">
        <v>2313</v>
      </c>
      <c r="F50" s="292"/>
      <c r="G50" s="292"/>
      <c r="H50" s="292"/>
      <c r="I50" s="292"/>
      <c r="J50" s="292"/>
      <c r="K50" s="290"/>
    </row>
    <row r="51" s="1" customFormat="1" ht="15" customHeight="1">
      <c r="B51" s="293"/>
      <c r="C51" s="294"/>
      <c r="D51" s="292" t="s">
        <v>2314</v>
      </c>
      <c r="E51" s="292"/>
      <c r="F51" s="292"/>
      <c r="G51" s="292"/>
      <c r="H51" s="292"/>
      <c r="I51" s="292"/>
      <c r="J51" s="292"/>
      <c r="K51" s="290"/>
    </row>
    <row r="52" s="1" customFormat="1" ht="25.5" customHeight="1">
      <c r="B52" s="288"/>
      <c r="C52" s="289" t="s">
        <v>2315</v>
      </c>
      <c r="D52" s="289"/>
      <c r="E52" s="289"/>
      <c r="F52" s="289"/>
      <c r="G52" s="289"/>
      <c r="H52" s="289"/>
      <c r="I52" s="289"/>
      <c r="J52" s="289"/>
      <c r="K52" s="290"/>
    </row>
    <row r="53" s="1" customFormat="1" ht="5.25" customHeight="1">
      <c r="B53" s="288"/>
      <c r="C53" s="291"/>
      <c r="D53" s="291"/>
      <c r="E53" s="291"/>
      <c r="F53" s="291"/>
      <c r="G53" s="291"/>
      <c r="H53" s="291"/>
      <c r="I53" s="291"/>
      <c r="J53" s="291"/>
      <c r="K53" s="290"/>
    </row>
    <row r="54" s="1" customFormat="1" ht="15" customHeight="1">
      <c r="B54" s="288"/>
      <c r="C54" s="292" t="s">
        <v>2316</v>
      </c>
      <c r="D54" s="292"/>
      <c r="E54" s="292"/>
      <c r="F54" s="292"/>
      <c r="G54" s="292"/>
      <c r="H54" s="292"/>
      <c r="I54" s="292"/>
      <c r="J54" s="292"/>
      <c r="K54" s="290"/>
    </row>
    <row r="55" s="1" customFormat="1" ht="15" customHeight="1">
      <c r="B55" s="288"/>
      <c r="C55" s="292" t="s">
        <v>2317</v>
      </c>
      <c r="D55" s="292"/>
      <c r="E55" s="292"/>
      <c r="F55" s="292"/>
      <c r="G55" s="292"/>
      <c r="H55" s="292"/>
      <c r="I55" s="292"/>
      <c r="J55" s="292"/>
      <c r="K55" s="290"/>
    </row>
    <row r="56" s="1" customFormat="1" ht="12.75" customHeight="1">
      <c r="B56" s="288"/>
      <c r="C56" s="292"/>
      <c r="D56" s="292"/>
      <c r="E56" s="292"/>
      <c r="F56" s="292"/>
      <c r="G56" s="292"/>
      <c r="H56" s="292"/>
      <c r="I56" s="292"/>
      <c r="J56" s="292"/>
      <c r="K56" s="290"/>
    </row>
    <row r="57" s="1" customFormat="1" ht="15" customHeight="1">
      <c r="B57" s="288"/>
      <c r="C57" s="292" t="s">
        <v>2318</v>
      </c>
      <c r="D57" s="292"/>
      <c r="E57" s="292"/>
      <c r="F57" s="292"/>
      <c r="G57" s="292"/>
      <c r="H57" s="292"/>
      <c r="I57" s="292"/>
      <c r="J57" s="292"/>
      <c r="K57" s="290"/>
    </row>
    <row r="58" s="1" customFormat="1" ht="15" customHeight="1">
      <c r="B58" s="288"/>
      <c r="C58" s="294"/>
      <c r="D58" s="292" t="s">
        <v>2319</v>
      </c>
      <c r="E58" s="292"/>
      <c r="F58" s="292"/>
      <c r="G58" s="292"/>
      <c r="H58" s="292"/>
      <c r="I58" s="292"/>
      <c r="J58" s="292"/>
      <c r="K58" s="290"/>
    </row>
    <row r="59" s="1" customFormat="1" ht="15" customHeight="1">
      <c r="B59" s="288"/>
      <c r="C59" s="294"/>
      <c r="D59" s="292" t="s">
        <v>2320</v>
      </c>
      <c r="E59" s="292"/>
      <c r="F59" s="292"/>
      <c r="G59" s="292"/>
      <c r="H59" s="292"/>
      <c r="I59" s="292"/>
      <c r="J59" s="292"/>
      <c r="K59" s="290"/>
    </row>
    <row r="60" s="1" customFormat="1" ht="15" customHeight="1">
      <c r="B60" s="288"/>
      <c r="C60" s="294"/>
      <c r="D60" s="292" t="s">
        <v>2321</v>
      </c>
      <c r="E60" s="292"/>
      <c r="F60" s="292"/>
      <c r="G60" s="292"/>
      <c r="H60" s="292"/>
      <c r="I60" s="292"/>
      <c r="J60" s="292"/>
      <c r="K60" s="290"/>
    </row>
    <row r="61" s="1" customFormat="1" ht="15" customHeight="1">
      <c r="B61" s="288"/>
      <c r="C61" s="294"/>
      <c r="D61" s="292" t="s">
        <v>2322</v>
      </c>
      <c r="E61" s="292"/>
      <c r="F61" s="292"/>
      <c r="G61" s="292"/>
      <c r="H61" s="292"/>
      <c r="I61" s="292"/>
      <c r="J61" s="292"/>
      <c r="K61" s="290"/>
    </row>
    <row r="62" s="1" customFormat="1" ht="15" customHeight="1">
      <c r="B62" s="288"/>
      <c r="C62" s="294"/>
      <c r="D62" s="297" t="s">
        <v>2323</v>
      </c>
      <c r="E62" s="297"/>
      <c r="F62" s="297"/>
      <c r="G62" s="297"/>
      <c r="H62" s="297"/>
      <c r="I62" s="297"/>
      <c r="J62" s="297"/>
      <c r="K62" s="290"/>
    </row>
    <row r="63" s="1" customFormat="1" ht="15" customHeight="1">
      <c r="B63" s="288"/>
      <c r="C63" s="294"/>
      <c r="D63" s="292" t="s">
        <v>2324</v>
      </c>
      <c r="E63" s="292"/>
      <c r="F63" s="292"/>
      <c r="G63" s="292"/>
      <c r="H63" s="292"/>
      <c r="I63" s="292"/>
      <c r="J63" s="292"/>
      <c r="K63" s="290"/>
    </row>
    <row r="64" s="1" customFormat="1" ht="12.75" customHeight="1">
      <c r="B64" s="288"/>
      <c r="C64" s="294"/>
      <c r="D64" s="294"/>
      <c r="E64" s="298"/>
      <c r="F64" s="294"/>
      <c r="G64" s="294"/>
      <c r="H64" s="294"/>
      <c r="I64" s="294"/>
      <c r="J64" s="294"/>
      <c r="K64" s="290"/>
    </row>
    <row r="65" s="1" customFormat="1" ht="15" customHeight="1">
      <c r="B65" s="288"/>
      <c r="C65" s="294"/>
      <c r="D65" s="292" t="s">
        <v>2325</v>
      </c>
      <c r="E65" s="292"/>
      <c r="F65" s="292"/>
      <c r="G65" s="292"/>
      <c r="H65" s="292"/>
      <c r="I65" s="292"/>
      <c r="J65" s="292"/>
      <c r="K65" s="290"/>
    </row>
    <row r="66" s="1" customFormat="1" ht="15" customHeight="1">
      <c r="B66" s="288"/>
      <c r="C66" s="294"/>
      <c r="D66" s="297" t="s">
        <v>2326</v>
      </c>
      <c r="E66" s="297"/>
      <c r="F66" s="297"/>
      <c r="G66" s="297"/>
      <c r="H66" s="297"/>
      <c r="I66" s="297"/>
      <c r="J66" s="297"/>
      <c r="K66" s="290"/>
    </row>
    <row r="67" s="1" customFormat="1" ht="15" customHeight="1">
      <c r="B67" s="288"/>
      <c r="C67" s="294"/>
      <c r="D67" s="292" t="s">
        <v>2327</v>
      </c>
      <c r="E67" s="292"/>
      <c r="F67" s="292"/>
      <c r="G67" s="292"/>
      <c r="H67" s="292"/>
      <c r="I67" s="292"/>
      <c r="J67" s="292"/>
      <c r="K67" s="290"/>
    </row>
    <row r="68" s="1" customFormat="1" ht="15" customHeight="1">
      <c r="B68" s="288"/>
      <c r="C68" s="294"/>
      <c r="D68" s="292" t="s">
        <v>2328</v>
      </c>
      <c r="E68" s="292"/>
      <c r="F68" s="292"/>
      <c r="G68" s="292"/>
      <c r="H68" s="292"/>
      <c r="I68" s="292"/>
      <c r="J68" s="292"/>
      <c r="K68" s="290"/>
    </row>
    <row r="69" s="1" customFormat="1" ht="15" customHeight="1">
      <c r="B69" s="288"/>
      <c r="C69" s="294"/>
      <c r="D69" s="292" t="s">
        <v>2329</v>
      </c>
      <c r="E69" s="292"/>
      <c r="F69" s="292"/>
      <c r="G69" s="292"/>
      <c r="H69" s="292"/>
      <c r="I69" s="292"/>
      <c r="J69" s="292"/>
      <c r="K69" s="290"/>
    </row>
    <row r="70" s="1" customFormat="1" ht="15" customHeight="1">
      <c r="B70" s="288"/>
      <c r="C70" s="294"/>
      <c r="D70" s="292" t="s">
        <v>2330</v>
      </c>
      <c r="E70" s="292"/>
      <c r="F70" s="292"/>
      <c r="G70" s="292"/>
      <c r="H70" s="292"/>
      <c r="I70" s="292"/>
      <c r="J70" s="292"/>
      <c r="K70" s="290"/>
    </row>
    <row r="71" s="1" customFormat="1" ht="12.75" customHeight="1">
      <c r="B71" s="299"/>
      <c r="C71" s="300"/>
      <c r="D71" s="300"/>
      <c r="E71" s="300"/>
      <c r="F71" s="300"/>
      <c r="G71" s="300"/>
      <c r="H71" s="300"/>
      <c r="I71" s="300"/>
      <c r="J71" s="300"/>
      <c r="K71" s="301"/>
    </row>
    <row r="72" s="1" customFormat="1" ht="18.75" customHeight="1">
      <c r="B72" s="302"/>
      <c r="C72" s="302"/>
      <c r="D72" s="302"/>
      <c r="E72" s="302"/>
      <c r="F72" s="302"/>
      <c r="G72" s="302"/>
      <c r="H72" s="302"/>
      <c r="I72" s="302"/>
      <c r="J72" s="302"/>
      <c r="K72" s="303"/>
    </row>
    <row r="73" s="1" customFormat="1" ht="18.75" customHeight="1">
      <c r="B73" s="303"/>
      <c r="C73" s="303"/>
      <c r="D73" s="303"/>
      <c r="E73" s="303"/>
      <c r="F73" s="303"/>
      <c r="G73" s="303"/>
      <c r="H73" s="303"/>
      <c r="I73" s="303"/>
      <c r="J73" s="303"/>
      <c r="K73" s="303"/>
    </row>
    <row r="74" s="1" customFormat="1" ht="7.5" customHeight="1">
      <c r="B74" s="304"/>
      <c r="C74" s="305"/>
      <c r="D74" s="305"/>
      <c r="E74" s="305"/>
      <c r="F74" s="305"/>
      <c r="G74" s="305"/>
      <c r="H74" s="305"/>
      <c r="I74" s="305"/>
      <c r="J74" s="305"/>
      <c r="K74" s="306"/>
    </row>
    <row r="75" s="1" customFormat="1" ht="45" customHeight="1">
      <c r="B75" s="307"/>
      <c r="C75" s="308" t="s">
        <v>2331</v>
      </c>
      <c r="D75" s="308"/>
      <c r="E75" s="308"/>
      <c r="F75" s="308"/>
      <c r="G75" s="308"/>
      <c r="H75" s="308"/>
      <c r="I75" s="308"/>
      <c r="J75" s="308"/>
      <c r="K75" s="309"/>
    </row>
    <row r="76" s="1" customFormat="1" ht="17.25" customHeight="1">
      <c r="B76" s="307"/>
      <c r="C76" s="310" t="s">
        <v>2332</v>
      </c>
      <c r="D76" s="310"/>
      <c r="E76" s="310"/>
      <c r="F76" s="310" t="s">
        <v>2333</v>
      </c>
      <c r="G76" s="311"/>
      <c r="H76" s="310" t="s">
        <v>55</v>
      </c>
      <c r="I76" s="310" t="s">
        <v>58</v>
      </c>
      <c r="J76" s="310" t="s">
        <v>2334</v>
      </c>
      <c r="K76" s="309"/>
    </row>
    <row r="77" s="1" customFormat="1" ht="17.25" customHeight="1">
      <c r="B77" s="307"/>
      <c r="C77" s="312" t="s">
        <v>2335</v>
      </c>
      <c r="D77" s="312"/>
      <c r="E77" s="312"/>
      <c r="F77" s="313" t="s">
        <v>2336</v>
      </c>
      <c r="G77" s="314"/>
      <c r="H77" s="312"/>
      <c r="I77" s="312"/>
      <c r="J77" s="312" t="s">
        <v>2337</v>
      </c>
      <c r="K77" s="309"/>
    </row>
    <row r="78" s="1" customFormat="1" ht="5.25" customHeight="1">
      <c r="B78" s="307"/>
      <c r="C78" s="315"/>
      <c r="D78" s="315"/>
      <c r="E78" s="315"/>
      <c r="F78" s="315"/>
      <c r="G78" s="316"/>
      <c r="H78" s="315"/>
      <c r="I78" s="315"/>
      <c r="J78" s="315"/>
      <c r="K78" s="309"/>
    </row>
    <row r="79" s="1" customFormat="1" ht="15" customHeight="1">
      <c r="B79" s="307"/>
      <c r="C79" s="295" t="s">
        <v>54</v>
      </c>
      <c r="D79" s="317"/>
      <c r="E79" s="317"/>
      <c r="F79" s="318" t="s">
        <v>78</v>
      </c>
      <c r="G79" s="319"/>
      <c r="H79" s="295" t="s">
        <v>2338</v>
      </c>
      <c r="I79" s="295" t="s">
        <v>2339</v>
      </c>
      <c r="J79" s="295">
        <v>20</v>
      </c>
      <c r="K79" s="309"/>
    </row>
    <row r="80" s="1" customFormat="1" ht="15" customHeight="1">
      <c r="B80" s="307"/>
      <c r="C80" s="295" t="s">
        <v>2340</v>
      </c>
      <c r="D80" s="295"/>
      <c r="E80" s="295"/>
      <c r="F80" s="318" t="s">
        <v>78</v>
      </c>
      <c r="G80" s="319"/>
      <c r="H80" s="295" t="s">
        <v>2341</v>
      </c>
      <c r="I80" s="295" t="s">
        <v>2339</v>
      </c>
      <c r="J80" s="295">
        <v>120</v>
      </c>
      <c r="K80" s="309"/>
    </row>
    <row r="81" s="1" customFormat="1" ht="15" customHeight="1">
      <c r="B81" s="320"/>
      <c r="C81" s="295" t="s">
        <v>2342</v>
      </c>
      <c r="D81" s="295"/>
      <c r="E81" s="295"/>
      <c r="F81" s="318" t="s">
        <v>2343</v>
      </c>
      <c r="G81" s="319"/>
      <c r="H81" s="295" t="s">
        <v>2344</v>
      </c>
      <c r="I81" s="295" t="s">
        <v>2339</v>
      </c>
      <c r="J81" s="295">
        <v>50</v>
      </c>
      <c r="K81" s="309"/>
    </row>
    <row r="82" s="1" customFormat="1" ht="15" customHeight="1">
      <c r="B82" s="320"/>
      <c r="C82" s="295" t="s">
        <v>2345</v>
      </c>
      <c r="D82" s="295"/>
      <c r="E82" s="295"/>
      <c r="F82" s="318" t="s">
        <v>78</v>
      </c>
      <c r="G82" s="319"/>
      <c r="H82" s="295" t="s">
        <v>2346</v>
      </c>
      <c r="I82" s="295" t="s">
        <v>2347</v>
      </c>
      <c r="J82" s="295"/>
      <c r="K82" s="309"/>
    </row>
    <row r="83" s="1" customFormat="1" ht="15" customHeight="1">
      <c r="B83" s="320"/>
      <c r="C83" s="321" t="s">
        <v>2348</v>
      </c>
      <c r="D83" s="321"/>
      <c r="E83" s="321"/>
      <c r="F83" s="322" t="s">
        <v>2343</v>
      </c>
      <c r="G83" s="321"/>
      <c r="H83" s="321" t="s">
        <v>2349</v>
      </c>
      <c r="I83" s="321" t="s">
        <v>2339</v>
      </c>
      <c r="J83" s="321">
        <v>15</v>
      </c>
      <c r="K83" s="309"/>
    </row>
    <row r="84" s="1" customFormat="1" ht="15" customHeight="1">
      <c r="B84" s="320"/>
      <c r="C84" s="321" t="s">
        <v>2350</v>
      </c>
      <c r="D84" s="321"/>
      <c r="E84" s="321"/>
      <c r="F84" s="322" t="s">
        <v>2343</v>
      </c>
      <c r="G84" s="321"/>
      <c r="H84" s="321" t="s">
        <v>2351</v>
      </c>
      <c r="I84" s="321" t="s">
        <v>2339</v>
      </c>
      <c r="J84" s="321">
        <v>15</v>
      </c>
      <c r="K84" s="309"/>
    </row>
    <row r="85" s="1" customFormat="1" ht="15" customHeight="1">
      <c r="B85" s="320"/>
      <c r="C85" s="321" t="s">
        <v>2352</v>
      </c>
      <c r="D85" s="321"/>
      <c r="E85" s="321"/>
      <c r="F85" s="322" t="s">
        <v>2343</v>
      </c>
      <c r="G85" s="321"/>
      <c r="H85" s="321" t="s">
        <v>2353</v>
      </c>
      <c r="I85" s="321" t="s">
        <v>2339</v>
      </c>
      <c r="J85" s="321">
        <v>20</v>
      </c>
      <c r="K85" s="309"/>
    </row>
    <row r="86" s="1" customFormat="1" ht="15" customHeight="1">
      <c r="B86" s="320"/>
      <c r="C86" s="321" t="s">
        <v>2354</v>
      </c>
      <c r="D86" s="321"/>
      <c r="E86" s="321"/>
      <c r="F86" s="322" t="s">
        <v>2343</v>
      </c>
      <c r="G86" s="321"/>
      <c r="H86" s="321" t="s">
        <v>2355</v>
      </c>
      <c r="I86" s="321" t="s">
        <v>2339</v>
      </c>
      <c r="J86" s="321">
        <v>20</v>
      </c>
      <c r="K86" s="309"/>
    </row>
    <row r="87" s="1" customFormat="1" ht="15" customHeight="1">
      <c r="B87" s="320"/>
      <c r="C87" s="295" t="s">
        <v>2356</v>
      </c>
      <c r="D87" s="295"/>
      <c r="E87" s="295"/>
      <c r="F87" s="318" t="s">
        <v>2343</v>
      </c>
      <c r="G87" s="319"/>
      <c r="H87" s="295" t="s">
        <v>2357</v>
      </c>
      <c r="I87" s="295" t="s">
        <v>2339</v>
      </c>
      <c r="J87" s="295">
        <v>50</v>
      </c>
      <c r="K87" s="309"/>
    </row>
    <row r="88" s="1" customFormat="1" ht="15" customHeight="1">
      <c r="B88" s="320"/>
      <c r="C88" s="295" t="s">
        <v>2358</v>
      </c>
      <c r="D88" s="295"/>
      <c r="E88" s="295"/>
      <c r="F88" s="318" t="s">
        <v>2343</v>
      </c>
      <c r="G88" s="319"/>
      <c r="H88" s="295" t="s">
        <v>2359</v>
      </c>
      <c r="I88" s="295" t="s">
        <v>2339</v>
      </c>
      <c r="J88" s="295">
        <v>20</v>
      </c>
      <c r="K88" s="309"/>
    </row>
    <row r="89" s="1" customFormat="1" ht="15" customHeight="1">
      <c r="B89" s="320"/>
      <c r="C89" s="295" t="s">
        <v>2360</v>
      </c>
      <c r="D89" s="295"/>
      <c r="E89" s="295"/>
      <c r="F89" s="318" t="s">
        <v>2343</v>
      </c>
      <c r="G89" s="319"/>
      <c r="H89" s="295" t="s">
        <v>2361</v>
      </c>
      <c r="I89" s="295" t="s">
        <v>2339</v>
      </c>
      <c r="J89" s="295">
        <v>20</v>
      </c>
      <c r="K89" s="309"/>
    </row>
    <row r="90" s="1" customFormat="1" ht="15" customHeight="1">
      <c r="B90" s="320"/>
      <c r="C90" s="295" t="s">
        <v>2362</v>
      </c>
      <c r="D90" s="295"/>
      <c r="E90" s="295"/>
      <c r="F90" s="318" t="s">
        <v>2343</v>
      </c>
      <c r="G90" s="319"/>
      <c r="H90" s="295" t="s">
        <v>2363</v>
      </c>
      <c r="I90" s="295" t="s">
        <v>2339</v>
      </c>
      <c r="J90" s="295">
        <v>50</v>
      </c>
      <c r="K90" s="309"/>
    </row>
    <row r="91" s="1" customFormat="1" ht="15" customHeight="1">
      <c r="B91" s="320"/>
      <c r="C91" s="295" t="s">
        <v>2364</v>
      </c>
      <c r="D91" s="295"/>
      <c r="E91" s="295"/>
      <c r="F91" s="318" t="s">
        <v>2343</v>
      </c>
      <c r="G91" s="319"/>
      <c r="H91" s="295" t="s">
        <v>2364</v>
      </c>
      <c r="I91" s="295" t="s">
        <v>2339</v>
      </c>
      <c r="J91" s="295">
        <v>50</v>
      </c>
      <c r="K91" s="309"/>
    </row>
    <row r="92" s="1" customFormat="1" ht="15" customHeight="1">
      <c r="B92" s="320"/>
      <c r="C92" s="295" t="s">
        <v>2365</v>
      </c>
      <c r="D92" s="295"/>
      <c r="E92" s="295"/>
      <c r="F92" s="318" t="s">
        <v>2343</v>
      </c>
      <c r="G92" s="319"/>
      <c r="H92" s="295" t="s">
        <v>2366</v>
      </c>
      <c r="I92" s="295" t="s">
        <v>2339</v>
      </c>
      <c r="J92" s="295">
        <v>255</v>
      </c>
      <c r="K92" s="309"/>
    </row>
    <row r="93" s="1" customFormat="1" ht="15" customHeight="1">
      <c r="B93" s="320"/>
      <c r="C93" s="295" t="s">
        <v>2367</v>
      </c>
      <c r="D93" s="295"/>
      <c r="E93" s="295"/>
      <c r="F93" s="318" t="s">
        <v>78</v>
      </c>
      <c r="G93" s="319"/>
      <c r="H93" s="295" t="s">
        <v>2368</v>
      </c>
      <c r="I93" s="295" t="s">
        <v>2369</v>
      </c>
      <c r="J93" s="295"/>
      <c r="K93" s="309"/>
    </row>
    <row r="94" s="1" customFormat="1" ht="15" customHeight="1">
      <c r="B94" s="320"/>
      <c r="C94" s="295" t="s">
        <v>2370</v>
      </c>
      <c r="D94" s="295"/>
      <c r="E94" s="295"/>
      <c r="F94" s="318" t="s">
        <v>78</v>
      </c>
      <c r="G94" s="319"/>
      <c r="H94" s="295" t="s">
        <v>2371</v>
      </c>
      <c r="I94" s="295" t="s">
        <v>2372</v>
      </c>
      <c r="J94" s="295"/>
      <c r="K94" s="309"/>
    </row>
    <row r="95" s="1" customFormat="1" ht="15" customHeight="1">
      <c r="B95" s="320"/>
      <c r="C95" s="295" t="s">
        <v>2373</v>
      </c>
      <c r="D95" s="295"/>
      <c r="E95" s="295"/>
      <c r="F95" s="318" t="s">
        <v>78</v>
      </c>
      <c r="G95" s="319"/>
      <c r="H95" s="295" t="s">
        <v>2373</v>
      </c>
      <c r="I95" s="295" t="s">
        <v>2372</v>
      </c>
      <c r="J95" s="295"/>
      <c r="K95" s="309"/>
    </row>
    <row r="96" s="1" customFormat="1" ht="15" customHeight="1">
      <c r="B96" s="320"/>
      <c r="C96" s="295" t="s">
        <v>39</v>
      </c>
      <c r="D96" s="295"/>
      <c r="E96" s="295"/>
      <c r="F96" s="318" t="s">
        <v>78</v>
      </c>
      <c r="G96" s="319"/>
      <c r="H96" s="295" t="s">
        <v>2374</v>
      </c>
      <c r="I96" s="295" t="s">
        <v>2372</v>
      </c>
      <c r="J96" s="295"/>
      <c r="K96" s="309"/>
    </row>
    <row r="97" s="1" customFormat="1" ht="15" customHeight="1">
      <c r="B97" s="320"/>
      <c r="C97" s="295" t="s">
        <v>49</v>
      </c>
      <c r="D97" s="295"/>
      <c r="E97" s="295"/>
      <c r="F97" s="318" t="s">
        <v>78</v>
      </c>
      <c r="G97" s="319"/>
      <c r="H97" s="295" t="s">
        <v>2375</v>
      </c>
      <c r="I97" s="295" t="s">
        <v>2372</v>
      </c>
      <c r="J97" s="295"/>
      <c r="K97" s="309"/>
    </row>
    <row r="98" s="1" customFormat="1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s="1" customFormat="1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s="1" customFormat="1" ht="18.75" customHeight="1">
      <c r="B100" s="303"/>
      <c r="C100" s="303"/>
      <c r="D100" s="303"/>
      <c r="E100" s="303"/>
      <c r="F100" s="303"/>
      <c r="G100" s="303"/>
      <c r="H100" s="303"/>
      <c r="I100" s="303"/>
      <c r="J100" s="303"/>
      <c r="K100" s="303"/>
    </row>
    <row r="101" s="1" customFormat="1" ht="7.5" customHeight="1">
      <c r="B101" s="304"/>
      <c r="C101" s="305"/>
      <c r="D101" s="305"/>
      <c r="E101" s="305"/>
      <c r="F101" s="305"/>
      <c r="G101" s="305"/>
      <c r="H101" s="305"/>
      <c r="I101" s="305"/>
      <c r="J101" s="305"/>
      <c r="K101" s="306"/>
    </row>
    <row r="102" s="1" customFormat="1" ht="45" customHeight="1">
      <c r="B102" s="307"/>
      <c r="C102" s="308" t="s">
        <v>2376</v>
      </c>
      <c r="D102" s="308"/>
      <c r="E102" s="308"/>
      <c r="F102" s="308"/>
      <c r="G102" s="308"/>
      <c r="H102" s="308"/>
      <c r="I102" s="308"/>
      <c r="J102" s="308"/>
      <c r="K102" s="309"/>
    </row>
    <row r="103" s="1" customFormat="1" ht="17.25" customHeight="1">
      <c r="B103" s="307"/>
      <c r="C103" s="310" t="s">
        <v>2332</v>
      </c>
      <c r="D103" s="310"/>
      <c r="E103" s="310"/>
      <c r="F103" s="310" t="s">
        <v>2333</v>
      </c>
      <c r="G103" s="311"/>
      <c r="H103" s="310" t="s">
        <v>55</v>
      </c>
      <c r="I103" s="310" t="s">
        <v>58</v>
      </c>
      <c r="J103" s="310" t="s">
        <v>2334</v>
      </c>
      <c r="K103" s="309"/>
    </row>
    <row r="104" s="1" customFormat="1" ht="17.25" customHeight="1">
      <c r="B104" s="307"/>
      <c r="C104" s="312" t="s">
        <v>2335</v>
      </c>
      <c r="D104" s="312"/>
      <c r="E104" s="312"/>
      <c r="F104" s="313" t="s">
        <v>2336</v>
      </c>
      <c r="G104" s="314"/>
      <c r="H104" s="312"/>
      <c r="I104" s="312"/>
      <c r="J104" s="312" t="s">
        <v>2337</v>
      </c>
      <c r="K104" s="309"/>
    </row>
    <row r="105" s="1" customFormat="1" ht="5.25" customHeight="1">
      <c r="B105" s="307"/>
      <c r="C105" s="310"/>
      <c r="D105" s="310"/>
      <c r="E105" s="310"/>
      <c r="F105" s="310"/>
      <c r="G105" s="328"/>
      <c r="H105" s="310"/>
      <c r="I105" s="310"/>
      <c r="J105" s="310"/>
      <c r="K105" s="309"/>
    </row>
    <row r="106" s="1" customFormat="1" ht="15" customHeight="1">
      <c r="B106" s="307"/>
      <c r="C106" s="295" t="s">
        <v>54</v>
      </c>
      <c r="D106" s="317"/>
      <c r="E106" s="317"/>
      <c r="F106" s="318" t="s">
        <v>78</v>
      </c>
      <c r="G106" s="295"/>
      <c r="H106" s="295" t="s">
        <v>2377</v>
      </c>
      <c r="I106" s="295" t="s">
        <v>2339</v>
      </c>
      <c r="J106" s="295">
        <v>20</v>
      </c>
      <c r="K106" s="309"/>
    </row>
    <row r="107" s="1" customFormat="1" ht="15" customHeight="1">
      <c r="B107" s="307"/>
      <c r="C107" s="295" t="s">
        <v>2340</v>
      </c>
      <c r="D107" s="295"/>
      <c r="E107" s="295"/>
      <c r="F107" s="318" t="s">
        <v>78</v>
      </c>
      <c r="G107" s="295"/>
      <c r="H107" s="295" t="s">
        <v>2377</v>
      </c>
      <c r="I107" s="295" t="s">
        <v>2339</v>
      </c>
      <c r="J107" s="295">
        <v>120</v>
      </c>
      <c r="K107" s="309"/>
    </row>
    <row r="108" s="1" customFormat="1" ht="15" customHeight="1">
      <c r="B108" s="320"/>
      <c r="C108" s="295" t="s">
        <v>2342</v>
      </c>
      <c r="D108" s="295"/>
      <c r="E108" s="295"/>
      <c r="F108" s="318" t="s">
        <v>2343</v>
      </c>
      <c r="G108" s="295"/>
      <c r="H108" s="295" t="s">
        <v>2377</v>
      </c>
      <c r="I108" s="295" t="s">
        <v>2339</v>
      </c>
      <c r="J108" s="295">
        <v>50</v>
      </c>
      <c r="K108" s="309"/>
    </row>
    <row r="109" s="1" customFormat="1" ht="15" customHeight="1">
      <c r="B109" s="320"/>
      <c r="C109" s="295" t="s">
        <v>2345</v>
      </c>
      <c r="D109" s="295"/>
      <c r="E109" s="295"/>
      <c r="F109" s="318" t="s">
        <v>78</v>
      </c>
      <c r="G109" s="295"/>
      <c r="H109" s="295" t="s">
        <v>2377</v>
      </c>
      <c r="I109" s="295" t="s">
        <v>2347</v>
      </c>
      <c r="J109" s="295"/>
      <c r="K109" s="309"/>
    </row>
    <row r="110" s="1" customFormat="1" ht="15" customHeight="1">
      <c r="B110" s="320"/>
      <c r="C110" s="295" t="s">
        <v>2356</v>
      </c>
      <c r="D110" s="295"/>
      <c r="E110" s="295"/>
      <c r="F110" s="318" t="s">
        <v>2343</v>
      </c>
      <c r="G110" s="295"/>
      <c r="H110" s="295" t="s">
        <v>2377</v>
      </c>
      <c r="I110" s="295" t="s">
        <v>2339</v>
      </c>
      <c r="J110" s="295">
        <v>50</v>
      </c>
      <c r="K110" s="309"/>
    </row>
    <row r="111" s="1" customFormat="1" ht="15" customHeight="1">
      <c r="B111" s="320"/>
      <c r="C111" s="295" t="s">
        <v>2364</v>
      </c>
      <c r="D111" s="295"/>
      <c r="E111" s="295"/>
      <c r="F111" s="318" t="s">
        <v>2343</v>
      </c>
      <c r="G111" s="295"/>
      <c r="H111" s="295" t="s">
        <v>2377</v>
      </c>
      <c r="I111" s="295" t="s">
        <v>2339</v>
      </c>
      <c r="J111" s="295">
        <v>50</v>
      </c>
      <c r="K111" s="309"/>
    </row>
    <row r="112" s="1" customFormat="1" ht="15" customHeight="1">
      <c r="B112" s="320"/>
      <c r="C112" s="295" t="s">
        <v>2362</v>
      </c>
      <c r="D112" s="295"/>
      <c r="E112" s="295"/>
      <c r="F112" s="318" t="s">
        <v>2343</v>
      </c>
      <c r="G112" s="295"/>
      <c r="H112" s="295" t="s">
        <v>2377</v>
      </c>
      <c r="I112" s="295" t="s">
        <v>2339</v>
      </c>
      <c r="J112" s="295">
        <v>50</v>
      </c>
      <c r="K112" s="309"/>
    </row>
    <row r="113" s="1" customFormat="1" ht="15" customHeight="1">
      <c r="B113" s="320"/>
      <c r="C113" s="295" t="s">
        <v>54</v>
      </c>
      <c r="D113" s="295"/>
      <c r="E113" s="295"/>
      <c r="F113" s="318" t="s">
        <v>78</v>
      </c>
      <c r="G113" s="295"/>
      <c r="H113" s="295" t="s">
        <v>2378</v>
      </c>
      <c r="I113" s="295" t="s">
        <v>2339</v>
      </c>
      <c r="J113" s="295">
        <v>20</v>
      </c>
      <c r="K113" s="309"/>
    </row>
    <row r="114" s="1" customFormat="1" ht="15" customHeight="1">
      <c r="B114" s="320"/>
      <c r="C114" s="295" t="s">
        <v>2379</v>
      </c>
      <c r="D114" s="295"/>
      <c r="E114" s="295"/>
      <c r="F114" s="318" t="s">
        <v>78</v>
      </c>
      <c r="G114" s="295"/>
      <c r="H114" s="295" t="s">
        <v>2380</v>
      </c>
      <c r="I114" s="295" t="s">
        <v>2339</v>
      </c>
      <c r="J114" s="295">
        <v>120</v>
      </c>
      <c r="K114" s="309"/>
    </row>
    <row r="115" s="1" customFormat="1" ht="15" customHeight="1">
      <c r="B115" s="320"/>
      <c r="C115" s="295" t="s">
        <v>39</v>
      </c>
      <c r="D115" s="295"/>
      <c r="E115" s="295"/>
      <c r="F115" s="318" t="s">
        <v>78</v>
      </c>
      <c r="G115" s="295"/>
      <c r="H115" s="295" t="s">
        <v>2381</v>
      </c>
      <c r="I115" s="295" t="s">
        <v>2372</v>
      </c>
      <c r="J115" s="295"/>
      <c r="K115" s="309"/>
    </row>
    <row r="116" s="1" customFormat="1" ht="15" customHeight="1">
      <c r="B116" s="320"/>
      <c r="C116" s="295" t="s">
        <v>49</v>
      </c>
      <c r="D116" s="295"/>
      <c r="E116" s="295"/>
      <c r="F116" s="318" t="s">
        <v>78</v>
      </c>
      <c r="G116" s="295"/>
      <c r="H116" s="295" t="s">
        <v>2382</v>
      </c>
      <c r="I116" s="295" t="s">
        <v>2372</v>
      </c>
      <c r="J116" s="295"/>
      <c r="K116" s="309"/>
    </row>
    <row r="117" s="1" customFormat="1" ht="15" customHeight="1">
      <c r="B117" s="320"/>
      <c r="C117" s="295" t="s">
        <v>58</v>
      </c>
      <c r="D117" s="295"/>
      <c r="E117" s="295"/>
      <c r="F117" s="318" t="s">
        <v>78</v>
      </c>
      <c r="G117" s="295"/>
      <c r="H117" s="295" t="s">
        <v>2383</v>
      </c>
      <c r="I117" s="295" t="s">
        <v>2384</v>
      </c>
      <c r="J117" s="295"/>
      <c r="K117" s="309"/>
    </row>
    <row r="118" s="1" customFormat="1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s="1" customFormat="1" ht="18.75" customHeight="1">
      <c r="B119" s="330"/>
      <c r="C119" s="331"/>
      <c r="D119" s="331"/>
      <c r="E119" s="331"/>
      <c r="F119" s="332"/>
      <c r="G119" s="331"/>
      <c r="H119" s="331"/>
      <c r="I119" s="331"/>
      <c r="J119" s="331"/>
      <c r="K119" s="330"/>
    </row>
    <row r="120" s="1" customFormat="1" ht="18.75" customHeight="1"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</row>
    <row r="121" s="1" customFormat="1" ht="7.5" customHeight="1">
      <c r="B121" s="333"/>
      <c r="C121" s="334"/>
      <c r="D121" s="334"/>
      <c r="E121" s="334"/>
      <c r="F121" s="334"/>
      <c r="G121" s="334"/>
      <c r="H121" s="334"/>
      <c r="I121" s="334"/>
      <c r="J121" s="334"/>
      <c r="K121" s="335"/>
    </row>
    <row r="122" s="1" customFormat="1" ht="45" customHeight="1">
      <c r="B122" s="336"/>
      <c r="C122" s="286" t="s">
        <v>2385</v>
      </c>
      <c r="D122" s="286"/>
      <c r="E122" s="286"/>
      <c r="F122" s="286"/>
      <c r="G122" s="286"/>
      <c r="H122" s="286"/>
      <c r="I122" s="286"/>
      <c r="J122" s="286"/>
      <c r="K122" s="337"/>
    </row>
    <row r="123" s="1" customFormat="1" ht="17.25" customHeight="1">
      <c r="B123" s="338"/>
      <c r="C123" s="310" t="s">
        <v>2332</v>
      </c>
      <c r="D123" s="310"/>
      <c r="E123" s="310"/>
      <c r="F123" s="310" t="s">
        <v>2333</v>
      </c>
      <c r="G123" s="311"/>
      <c r="H123" s="310" t="s">
        <v>55</v>
      </c>
      <c r="I123" s="310" t="s">
        <v>58</v>
      </c>
      <c r="J123" s="310" t="s">
        <v>2334</v>
      </c>
      <c r="K123" s="339"/>
    </row>
    <row r="124" s="1" customFormat="1" ht="17.25" customHeight="1">
      <c r="B124" s="338"/>
      <c r="C124" s="312" t="s">
        <v>2335</v>
      </c>
      <c r="D124" s="312"/>
      <c r="E124" s="312"/>
      <c r="F124" s="313" t="s">
        <v>2336</v>
      </c>
      <c r="G124" s="314"/>
      <c r="H124" s="312"/>
      <c r="I124" s="312"/>
      <c r="J124" s="312" t="s">
        <v>2337</v>
      </c>
      <c r="K124" s="339"/>
    </row>
    <row r="125" s="1" customFormat="1" ht="5.25" customHeight="1">
      <c r="B125" s="340"/>
      <c r="C125" s="315"/>
      <c r="D125" s="315"/>
      <c r="E125" s="315"/>
      <c r="F125" s="315"/>
      <c r="G125" s="341"/>
      <c r="H125" s="315"/>
      <c r="I125" s="315"/>
      <c r="J125" s="315"/>
      <c r="K125" s="342"/>
    </row>
    <row r="126" s="1" customFormat="1" ht="15" customHeight="1">
      <c r="B126" s="340"/>
      <c r="C126" s="295" t="s">
        <v>2340</v>
      </c>
      <c r="D126" s="317"/>
      <c r="E126" s="317"/>
      <c r="F126" s="318" t="s">
        <v>78</v>
      </c>
      <c r="G126" s="295"/>
      <c r="H126" s="295" t="s">
        <v>2377</v>
      </c>
      <c r="I126" s="295" t="s">
        <v>2339</v>
      </c>
      <c r="J126" s="295">
        <v>120</v>
      </c>
      <c r="K126" s="343"/>
    </row>
    <row r="127" s="1" customFormat="1" ht="15" customHeight="1">
      <c r="B127" s="340"/>
      <c r="C127" s="295" t="s">
        <v>2386</v>
      </c>
      <c r="D127" s="295"/>
      <c r="E127" s="295"/>
      <c r="F127" s="318" t="s">
        <v>78</v>
      </c>
      <c r="G127" s="295"/>
      <c r="H127" s="295" t="s">
        <v>2387</v>
      </c>
      <c r="I127" s="295" t="s">
        <v>2339</v>
      </c>
      <c r="J127" s="295" t="s">
        <v>2388</v>
      </c>
      <c r="K127" s="343"/>
    </row>
    <row r="128" s="1" customFormat="1" ht="15" customHeight="1">
      <c r="B128" s="340"/>
      <c r="C128" s="295" t="s">
        <v>2286</v>
      </c>
      <c r="D128" s="295"/>
      <c r="E128" s="295"/>
      <c r="F128" s="318" t="s">
        <v>78</v>
      </c>
      <c r="G128" s="295"/>
      <c r="H128" s="295" t="s">
        <v>2389</v>
      </c>
      <c r="I128" s="295" t="s">
        <v>2339</v>
      </c>
      <c r="J128" s="295" t="s">
        <v>2388</v>
      </c>
      <c r="K128" s="343"/>
    </row>
    <row r="129" s="1" customFormat="1" ht="15" customHeight="1">
      <c r="B129" s="340"/>
      <c r="C129" s="295" t="s">
        <v>2348</v>
      </c>
      <c r="D129" s="295"/>
      <c r="E129" s="295"/>
      <c r="F129" s="318" t="s">
        <v>2343</v>
      </c>
      <c r="G129" s="295"/>
      <c r="H129" s="295" t="s">
        <v>2349</v>
      </c>
      <c r="I129" s="295" t="s">
        <v>2339</v>
      </c>
      <c r="J129" s="295">
        <v>15</v>
      </c>
      <c r="K129" s="343"/>
    </row>
    <row r="130" s="1" customFormat="1" ht="15" customHeight="1">
      <c r="B130" s="340"/>
      <c r="C130" s="321" t="s">
        <v>2350</v>
      </c>
      <c r="D130" s="321"/>
      <c r="E130" s="321"/>
      <c r="F130" s="322" t="s">
        <v>2343</v>
      </c>
      <c r="G130" s="321"/>
      <c r="H130" s="321" t="s">
        <v>2351</v>
      </c>
      <c r="I130" s="321" t="s">
        <v>2339</v>
      </c>
      <c r="J130" s="321">
        <v>15</v>
      </c>
      <c r="K130" s="343"/>
    </row>
    <row r="131" s="1" customFormat="1" ht="15" customHeight="1">
      <c r="B131" s="340"/>
      <c r="C131" s="321" t="s">
        <v>2352</v>
      </c>
      <c r="D131" s="321"/>
      <c r="E131" s="321"/>
      <c r="F131" s="322" t="s">
        <v>2343</v>
      </c>
      <c r="G131" s="321"/>
      <c r="H131" s="321" t="s">
        <v>2353</v>
      </c>
      <c r="I131" s="321" t="s">
        <v>2339</v>
      </c>
      <c r="J131" s="321">
        <v>20</v>
      </c>
      <c r="K131" s="343"/>
    </row>
    <row r="132" s="1" customFormat="1" ht="15" customHeight="1">
      <c r="B132" s="340"/>
      <c r="C132" s="321" t="s">
        <v>2354</v>
      </c>
      <c r="D132" s="321"/>
      <c r="E132" s="321"/>
      <c r="F132" s="322" t="s">
        <v>2343</v>
      </c>
      <c r="G132" s="321"/>
      <c r="H132" s="321" t="s">
        <v>2355</v>
      </c>
      <c r="I132" s="321" t="s">
        <v>2339</v>
      </c>
      <c r="J132" s="321">
        <v>20</v>
      </c>
      <c r="K132" s="343"/>
    </row>
    <row r="133" s="1" customFormat="1" ht="15" customHeight="1">
      <c r="B133" s="340"/>
      <c r="C133" s="295" t="s">
        <v>2342</v>
      </c>
      <c r="D133" s="295"/>
      <c r="E133" s="295"/>
      <c r="F133" s="318" t="s">
        <v>2343</v>
      </c>
      <c r="G133" s="295"/>
      <c r="H133" s="295" t="s">
        <v>2377</v>
      </c>
      <c r="I133" s="295" t="s">
        <v>2339</v>
      </c>
      <c r="J133" s="295">
        <v>50</v>
      </c>
      <c r="K133" s="343"/>
    </row>
    <row r="134" s="1" customFormat="1" ht="15" customHeight="1">
      <c r="B134" s="340"/>
      <c r="C134" s="295" t="s">
        <v>2356</v>
      </c>
      <c r="D134" s="295"/>
      <c r="E134" s="295"/>
      <c r="F134" s="318" t="s">
        <v>2343</v>
      </c>
      <c r="G134" s="295"/>
      <c r="H134" s="295" t="s">
        <v>2377</v>
      </c>
      <c r="I134" s="295" t="s">
        <v>2339</v>
      </c>
      <c r="J134" s="295">
        <v>50</v>
      </c>
      <c r="K134" s="343"/>
    </row>
    <row r="135" s="1" customFormat="1" ht="15" customHeight="1">
      <c r="B135" s="340"/>
      <c r="C135" s="295" t="s">
        <v>2362</v>
      </c>
      <c r="D135" s="295"/>
      <c r="E135" s="295"/>
      <c r="F135" s="318" t="s">
        <v>2343</v>
      </c>
      <c r="G135" s="295"/>
      <c r="H135" s="295" t="s">
        <v>2377</v>
      </c>
      <c r="I135" s="295" t="s">
        <v>2339</v>
      </c>
      <c r="J135" s="295">
        <v>50</v>
      </c>
      <c r="K135" s="343"/>
    </row>
    <row r="136" s="1" customFormat="1" ht="15" customHeight="1">
      <c r="B136" s="340"/>
      <c r="C136" s="295" t="s">
        <v>2364</v>
      </c>
      <c r="D136" s="295"/>
      <c r="E136" s="295"/>
      <c r="F136" s="318" t="s">
        <v>2343</v>
      </c>
      <c r="G136" s="295"/>
      <c r="H136" s="295" t="s">
        <v>2377</v>
      </c>
      <c r="I136" s="295" t="s">
        <v>2339</v>
      </c>
      <c r="J136" s="295">
        <v>50</v>
      </c>
      <c r="K136" s="343"/>
    </row>
    <row r="137" s="1" customFormat="1" ht="15" customHeight="1">
      <c r="B137" s="340"/>
      <c r="C137" s="295" t="s">
        <v>2365</v>
      </c>
      <c r="D137" s="295"/>
      <c r="E137" s="295"/>
      <c r="F137" s="318" t="s">
        <v>2343</v>
      </c>
      <c r="G137" s="295"/>
      <c r="H137" s="295" t="s">
        <v>2390</v>
      </c>
      <c r="I137" s="295" t="s">
        <v>2339</v>
      </c>
      <c r="J137" s="295">
        <v>255</v>
      </c>
      <c r="K137" s="343"/>
    </row>
    <row r="138" s="1" customFormat="1" ht="15" customHeight="1">
      <c r="B138" s="340"/>
      <c r="C138" s="295" t="s">
        <v>2367</v>
      </c>
      <c r="D138" s="295"/>
      <c r="E138" s="295"/>
      <c r="F138" s="318" t="s">
        <v>78</v>
      </c>
      <c r="G138" s="295"/>
      <c r="H138" s="295" t="s">
        <v>2391</v>
      </c>
      <c r="I138" s="295" t="s">
        <v>2369</v>
      </c>
      <c r="J138" s="295"/>
      <c r="K138" s="343"/>
    </row>
    <row r="139" s="1" customFormat="1" ht="15" customHeight="1">
      <c r="B139" s="340"/>
      <c r="C139" s="295" t="s">
        <v>2370</v>
      </c>
      <c r="D139" s="295"/>
      <c r="E139" s="295"/>
      <c r="F139" s="318" t="s">
        <v>78</v>
      </c>
      <c r="G139" s="295"/>
      <c r="H139" s="295" t="s">
        <v>2392</v>
      </c>
      <c r="I139" s="295" t="s">
        <v>2372</v>
      </c>
      <c r="J139" s="295"/>
      <c r="K139" s="343"/>
    </row>
    <row r="140" s="1" customFormat="1" ht="15" customHeight="1">
      <c r="B140" s="340"/>
      <c r="C140" s="295" t="s">
        <v>2373</v>
      </c>
      <c r="D140" s="295"/>
      <c r="E140" s="295"/>
      <c r="F140" s="318" t="s">
        <v>78</v>
      </c>
      <c r="G140" s="295"/>
      <c r="H140" s="295" t="s">
        <v>2373</v>
      </c>
      <c r="I140" s="295" t="s">
        <v>2372</v>
      </c>
      <c r="J140" s="295"/>
      <c r="K140" s="343"/>
    </row>
    <row r="141" s="1" customFormat="1" ht="15" customHeight="1">
      <c r="B141" s="340"/>
      <c r="C141" s="295" t="s">
        <v>39</v>
      </c>
      <c r="D141" s="295"/>
      <c r="E141" s="295"/>
      <c r="F141" s="318" t="s">
        <v>78</v>
      </c>
      <c r="G141" s="295"/>
      <c r="H141" s="295" t="s">
        <v>2393</v>
      </c>
      <c r="I141" s="295" t="s">
        <v>2372</v>
      </c>
      <c r="J141" s="295"/>
      <c r="K141" s="343"/>
    </row>
    <row r="142" s="1" customFormat="1" ht="15" customHeight="1">
      <c r="B142" s="340"/>
      <c r="C142" s="295" t="s">
        <v>2394</v>
      </c>
      <c r="D142" s="295"/>
      <c r="E142" s="295"/>
      <c r="F142" s="318" t="s">
        <v>78</v>
      </c>
      <c r="G142" s="295"/>
      <c r="H142" s="295" t="s">
        <v>2395</v>
      </c>
      <c r="I142" s="295" t="s">
        <v>2372</v>
      </c>
      <c r="J142" s="295"/>
      <c r="K142" s="343"/>
    </row>
    <row r="143" s="1" customFormat="1" ht="15" customHeight="1">
      <c r="B143" s="344"/>
      <c r="C143" s="345"/>
      <c r="D143" s="345"/>
      <c r="E143" s="345"/>
      <c r="F143" s="345"/>
      <c r="G143" s="345"/>
      <c r="H143" s="345"/>
      <c r="I143" s="345"/>
      <c r="J143" s="345"/>
      <c r="K143" s="346"/>
    </row>
    <row r="144" s="1" customFormat="1" ht="18.75" customHeight="1">
      <c r="B144" s="331"/>
      <c r="C144" s="331"/>
      <c r="D144" s="331"/>
      <c r="E144" s="331"/>
      <c r="F144" s="332"/>
      <c r="G144" s="331"/>
      <c r="H144" s="331"/>
      <c r="I144" s="331"/>
      <c r="J144" s="331"/>
      <c r="K144" s="331"/>
    </row>
    <row r="145" s="1" customFormat="1" ht="18.75" customHeight="1">
      <c r="B145" s="303"/>
      <c r="C145" s="303"/>
      <c r="D145" s="303"/>
      <c r="E145" s="303"/>
      <c r="F145" s="303"/>
      <c r="G145" s="303"/>
      <c r="H145" s="303"/>
      <c r="I145" s="303"/>
      <c r="J145" s="303"/>
      <c r="K145" s="303"/>
    </row>
    <row r="146" s="1" customFormat="1" ht="7.5" customHeight="1">
      <c r="B146" s="304"/>
      <c r="C146" s="305"/>
      <c r="D146" s="305"/>
      <c r="E146" s="305"/>
      <c r="F146" s="305"/>
      <c r="G146" s="305"/>
      <c r="H146" s="305"/>
      <c r="I146" s="305"/>
      <c r="J146" s="305"/>
      <c r="K146" s="306"/>
    </row>
    <row r="147" s="1" customFormat="1" ht="45" customHeight="1">
      <c r="B147" s="307"/>
      <c r="C147" s="308" t="s">
        <v>2396</v>
      </c>
      <c r="D147" s="308"/>
      <c r="E147" s="308"/>
      <c r="F147" s="308"/>
      <c r="G147" s="308"/>
      <c r="H147" s="308"/>
      <c r="I147" s="308"/>
      <c r="J147" s="308"/>
      <c r="K147" s="309"/>
    </row>
    <row r="148" s="1" customFormat="1" ht="17.25" customHeight="1">
      <c r="B148" s="307"/>
      <c r="C148" s="310" t="s">
        <v>2332</v>
      </c>
      <c r="D148" s="310"/>
      <c r="E148" s="310"/>
      <c r="F148" s="310" t="s">
        <v>2333</v>
      </c>
      <c r="G148" s="311"/>
      <c r="H148" s="310" t="s">
        <v>55</v>
      </c>
      <c r="I148" s="310" t="s">
        <v>58</v>
      </c>
      <c r="J148" s="310" t="s">
        <v>2334</v>
      </c>
      <c r="K148" s="309"/>
    </row>
    <row r="149" s="1" customFormat="1" ht="17.25" customHeight="1">
      <c r="B149" s="307"/>
      <c r="C149" s="312" t="s">
        <v>2335</v>
      </c>
      <c r="D149" s="312"/>
      <c r="E149" s="312"/>
      <c r="F149" s="313" t="s">
        <v>2336</v>
      </c>
      <c r="G149" s="314"/>
      <c r="H149" s="312"/>
      <c r="I149" s="312"/>
      <c r="J149" s="312" t="s">
        <v>2337</v>
      </c>
      <c r="K149" s="309"/>
    </row>
    <row r="150" s="1" customFormat="1" ht="5.25" customHeight="1">
      <c r="B150" s="320"/>
      <c r="C150" s="315"/>
      <c r="D150" s="315"/>
      <c r="E150" s="315"/>
      <c r="F150" s="315"/>
      <c r="G150" s="316"/>
      <c r="H150" s="315"/>
      <c r="I150" s="315"/>
      <c r="J150" s="315"/>
      <c r="K150" s="343"/>
    </row>
    <row r="151" s="1" customFormat="1" ht="15" customHeight="1">
      <c r="B151" s="320"/>
      <c r="C151" s="347" t="s">
        <v>2340</v>
      </c>
      <c r="D151" s="295"/>
      <c r="E151" s="295"/>
      <c r="F151" s="348" t="s">
        <v>78</v>
      </c>
      <c r="G151" s="295"/>
      <c r="H151" s="347" t="s">
        <v>2377</v>
      </c>
      <c r="I151" s="347" t="s">
        <v>2339</v>
      </c>
      <c r="J151" s="347">
        <v>120</v>
      </c>
      <c r="K151" s="343"/>
    </row>
    <row r="152" s="1" customFormat="1" ht="15" customHeight="1">
      <c r="B152" s="320"/>
      <c r="C152" s="347" t="s">
        <v>2386</v>
      </c>
      <c r="D152" s="295"/>
      <c r="E152" s="295"/>
      <c r="F152" s="348" t="s">
        <v>78</v>
      </c>
      <c r="G152" s="295"/>
      <c r="H152" s="347" t="s">
        <v>2397</v>
      </c>
      <c r="I152" s="347" t="s">
        <v>2339</v>
      </c>
      <c r="J152" s="347" t="s">
        <v>2388</v>
      </c>
      <c r="K152" s="343"/>
    </row>
    <row r="153" s="1" customFormat="1" ht="15" customHeight="1">
      <c r="B153" s="320"/>
      <c r="C153" s="347" t="s">
        <v>2286</v>
      </c>
      <c r="D153" s="295"/>
      <c r="E153" s="295"/>
      <c r="F153" s="348" t="s">
        <v>78</v>
      </c>
      <c r="G153" s="295"/>
      <c r="H153" s="347" t="s">
        <v>2398</v>
      </c>
      <c r="I153" s="347" t="s">
        <v>2339</v>
      </c>
      <c r="J153" s="347" t="s">
        <v>2388</v>
      </c>
      <c r="K153" s="343"/>
    </row>
    <row r="154" s="1" customFormat="1" ht="15" customHeight="1">
      <c r="B154" s="320"/>
      <c r="C154" s="347" t="s">
        <v>2342</v>
      </c>
      <c r="D154" s="295"/>
      <c r="E154" s="295"/>
      <c r="F154" s="348" t="s">
        <v>2343</v>
      </c>
      <c r="G154" s="295"/>
      <c r="H154" s="347" t="s">
        <v>2377</v>
      </c>
      <c r="I154" s="347" t="s">
        <v>2339</v>
      </c>
      <c r="J154" s="347">
        <v>50</v>
      </c>
      <c r="K154" s="343"/>
    </row>
    <row r="155" s="1" customFormat="1" ht="15" customHeight="1">
      <c r="B155" s="320"/>
      <c r="C155" s="347" t="s">
        <v>2345</v>
      </c>
      <c r="D155" s="295"/>
      <c r="E155" s="295"/>
      <c r="F155" s="348" t="s">
        <v>78</v>
      </c>
      <c r="G155" s="295"/>
      <c r="H155" s="347" t="s">
        <v>2377</v>
      </c>
      <c r="I155" s="347" t="s">
        <v>2347</v>
      </c>
      <c r="J155" s="347"/>
      <c r="K155" s="343"/>
    </row>
    <row r="156" s="1" customFormat="1" ht="15" customHeight="1">
      <c r="B156" s="320"/>
      <c r="C156" s="347" t="s">
        <v>2356</v>
      </c>
      <c r="D156" s="295"/>
      <c r="E156" s="295"/>
      <c r="F156" s="348" t="s">
        <v>2343</v>
      </c>
      <c r="G156" s="295"/>
      <c r="H156" s="347" t="s">
        <v>2377</v>
      </c>
      <c r="I156" s="347" t="s">
        <v>2339</v>
      </c>
      <c r="J156" s="347">
        <v>50</v>
      </c>
      <c r="K156" s="343"/>
    </row>
    <row r="157" s="1" customFormat="1" ht="15" customHeight="1">
      <c r="B157" s="320"/>
      <c r="C157" s="347" t="s">
        <v>2364</v>
      </c>
      <c r="D157" s="295"/>
      <c r="E157" s="295"/>
      <c r="F157" s="348" t="s">
        <v>2343</v>
      </c>
      <c r="G157" s="295"/>
      <c r="H157" s="347" t="s">
        <v>2377</v>
      </c>
      <c r="I157" s="347" t="s">
        <v>2339</v>
      </c>
      <c r="J157" s="347">
        <v>50</v>
      </c>
      <c r="K157" s="343"/>
    </row>
    <row r="158" s="1" customFormat="1" ht="15" customHeight="1">
      <c r="B158" s="320"/>
      <c r="C158" s="347" t="s">
        <v>2362</v>
      </c>
      <c r="D158" s="295"/>
      <c r="E158" s="295"/>
      <c r="F158" s="348" t="s">
        <v>2343</v>
      </c>
      <c r="G158" s="295"/>
      <c r="H158" s="347" t="s">
        <v>2377</v>
      </c>
      <c r="I158" s="347" t="s">
        <v>2339</v>
      </c>
      <c r="J158" s="347">
        <v>50</v>
      </c>
      <c r="K158" s="343"/>
    </row>
    <row r="159" s="1" customFormat="1" ht="15" customHeight="1">
      <c r="B159" s="320"/>
      <c r="C159" s="347" t="s">
        <v>108</v>
      </c>
      <c r="D159" s="295"/>
      <c r="E159" s="295"/>
      <c r="F159" s="348" t="s">
        <v>78</v>
      </c>
      <c r="G159" s="295"/>
      <c r="H159" s="347" t="s">
        <v>2399</v>
      </c>
      <c r="I159" s="347" t="s">
        <v>2339</v>
      </c>
      <c r="J159" s="347" t="s">
        <v>2400</v>
      </c>
      <c r="K159" s="343"/>
    </row>
    <row r="160" s="1" customFormat="1" ht="15" customHeight="1">
      <c r="B160" s="320"/>
      <c r="C160" s="347" t="s">
        <v>2401</v>
      </c>
      <c r="D160" s="295"/>
      <c r="E160" s="295"/>
      <c r="F160" s="348" t="s">
        <v>78</v>
      </c>
      <c r="G160" s="295"/>
      <c r="H160" s="347" t="s">
        <v>2402</v>
      </c>
      <c r="I160" s="347" t="s">
        <v>2372</v>
      </c>
      <c r="J160" s="347"/>
      <c r="K160" s="343"/>
    </row>
    <row r="161" s="1" customFormat="1" ht="15" customHeight="1">
      <c r="B161" s="349"/>
      <c r="C161" s="329"/>
      <c r="D161" s="329"/>
      <c r="E161" s="329"/>
      <c r="F161" s="329"/>
      <c r="G161" s="329"/>
      <c r="H161" s="329"/>
      <c r="I161" s="329"/>
      <c r="J161" s="329"/>
      <c r="K161" s="350"/>
    </row>
    <row r="162" s="1" customFormat="1" ht="18.75" customHeight="1">
      <c r="B162" s="331"/>
      <c r="C162" s="341"/>
      <c r="D162" s="341"/>
      <c r="E162" s="341"/>
      <c r="F162" s="351"/>
      <c r="G162" s="341"/>
      <c r="H162" s="341"/>
      <c r="I162" s="341"/>
      <c r="J162" s="341"/>
      <c r="K162" s="331"/>
    </row>
    <row r="163" s="1" customFormat="1" ht="18.75" customHeight="1">
      <c r="B163" s="303"/>
      <c r="C163" s="303"/>
      <c r="D163" s="303"/>
      <c r="E163" s="303"/>
      <c r="F163" s="303"/>
      <c r="G163" s="303"/>
      <c r="H163" s="303"/>
      <c r="I163" s="303"/>
      <c r="J163" s="303"/>
      <c r="K163" s="303"/>
    </row>
    <row r="164" s="1" customFormat="1" ht="7.5" customHeight="1">
      <c r="B164" s="282"/>
      <c r="C164" s="283"/>
      <c r="D164" s="283"/>
      <c r="E164" s="283"/>
      <c r="F164" s="283"/>
      <c r="G164" s="283"/>
      <c r="H164" s="283"/>
      <c r="I164" s="283"/>
      <c r="J164" s="283"/>
      <c r="K164" s="284"/>
    </row>
    <row r="165" s="1" customFormat="1" ht="45" customHeight="1">
      <c r="B165" s="285"/>
      <c r="C165" s="286" t="s">
        <v>2403</v>
      </c>
      <c r="D165" s="286"/>
      <c r="E165" s="286"/>
      <c r="F165" s="286"/>
      <c r="G165" s="286"/>
      <c r="H165" s="286"/>
      <c r="I165" s="286"/>
      <c r="J165" s="286"/>
      <c r="K165" s="287"/>
    </row>
    <row r="166" s="1" customFormat="1" ht="17.25" customHeight="1">
      <c r="B166" s="285"/>
      <c r="C166" s="310" t="s">
        <v>2332</v>
      </c>
      <c r="D166" s="310"/>
      <c r="E166" s="310"/>
      <c r="F166" s="310" t="s">
        <v>2333</v>
      </c>
      <c r="G166" s="352"/>
      <c r="H166" s="353" t="s">
        <v>55</v>
      </c>
      <c r="I166" s="353" t="s">
        <v>58</v>
      </c>
      <c r="J166" s="310" t="s">
        <v>2334</v>
      </c>
      <c r="K166" s="287"/>
    </row>
    <row r="167" s="1" customFormat="1" ht="17.25" customHeight="1">
      <c r="B167" s="288"/>
      <c r="C167" s="312" t="s">
        <v>2335</v>
      </c>
      <c r="D167" s="312"/>
      <c r="E167" s="312"/>
      <c r="F167" s="313" t="s">
        <v>2336</v>
      </c>
      <c r="G167" s="354"/>
      <c r="H167" s="355"/>
      <c r="I167" s="355"/>
      <c r="J167" s="312" t="s">
        <v>2337</v>
      </c>
      <c r="K167" s="290"/>
    </row>
    <row r="168" s="1" customFormat="1" ht="5.25" customHeight="1">
      <c r="B168" s="320"/>
      <c r="C168" s="315"/>
      <c r="D168" s="315"/>
      <c r="E168" s="315"/>
      <c r="F168" s="315"/>
      <c r="G168" s="316"/>
      <c r="H168" s="315"/>
      <c r="I168" s="315"/>
      <c r="J168" s="315"/>
      <c r="K168" s="343"/>
    </row>
    <row r="169" s="1" customFormat="1" ht="15" customHeight="1">
      <c r="B169" s="320"/>
      <c r="C169" s="295" t="s">
        <v>2340</v>
      </c>
      <c r="D169" s="295"/>
      <c r="E169" s="295"/>
      <c r="F169" s="318" t="s">
        <v>78</v>
      </c>
      <c r="G169" s="295"/>
      <c r="H169" s="295" t="s">
        <v>2377</v>
      </c>
      <c r="I169" s="295" t="s">
        <v>2339</v>
      </c>
      <c r="J169" s="295">
        <v>120</v>
      </c>
      <c r="K169" s="343"/>
    </row>
    <row r="170" s="1" customFormat="1" ht="15" customHeight="1">
      <c r="B170" s="320"/>
      <c r="C170" s="295" t="s">
        <v>2386</v>
      </c>
      <c r="D170" s="295"/>
      <c r="E170" s="295"/>
      <c r="F170" s="318" t="s">
        <v>78</v>
      </c>
      <c r="G170" s="295"/>
      <c r="H170" s="295" t="s">
        <v>2387</v>
      </c>
      <c r="I170" s="295" t="s">
        <v>2339</v>
      </c>
      <c r="J170" s="295" t="s">
        <v>2388</v>
      </c>
      <c r="K170" s="343"/>
    </row>
    <row r="171" s="1" customFormat="1" ht="15" customHeight="1">
      <c r="B171" s="320"/>
      <c r="C171" s="295" t="s">
        <v>2286</v>
      </c>
      <c r="D171" s="295"/>
      <c r="E171" s="295"/>
      <c r="F171" s="318" t="s">
        <v>78</v>
      </c>
      <c r="G171" s="295"/>
      <c r="H171" s="295" t="s">
        <v>2404</v>
      </c>
      <c r="I171" s="295" t="s">
        <v>2339</v>
      </c>
      <c r="J171" s="295" t="s">
        <v>2388</v>
      </c>
      <c r="K171" s="343"/>
    </row>
    <row r="172" s="1" customFormat="1" ht="15" customHeight="1">
      <c r="B172" s="320"/>
      <c r="C172" s="295" t="s">
        <v>2342</v>
      </c>
      <c r="D172" s="295"/>
      <c r="E172" s="295"/>
      <c r="F172" s="318" t="s">
        <v>2343</v>
      </c>
      <c r="G172" s="295"/>
      <c r="H172" s="295" t="s">
        <v>2404</v>
      </c>
      <c r="I172" s="295" t="s">
        <v>2339</v>
      </c>
      <c r="J172" s="295">
        <v>50</v>
      </c>
      <c r="K172" s="343"/>
    </row>
    <row r="173" s="1" customFormat="1" ht="15" customHeight="1">
      <c r="B173" s="320"/>
      <c r="C173" s="295" t="s">
        <v>2345</v>
      </c>
      <c r="D173" s="295"/>
      <c r="E173" s="295"/>
      <c r="F173" s="318" t="s">
        <v>78</v>
      </c>
      <c r="G173" s="295"/>
      <c r="H173" s="295" t="s">
        <v>2404</v>
      </c>
      <c r="I173" s="295" t="s">
        <v>2347</v>
      </c>
      <c r="J173" s="295"/>
      <c r="K173" s="343"/>
    </row>
    <row r="174" s="1" customFormat="1" ht="15" customHeight="1">
      <c r="B174" s="320"/>
      <c r="C174" s="295" t="s">
        <v>2356</v>
      </c>
      <c r="D174" s="295"/>
      <c r="E174" s="295"/>
      <c r="F174" s="318" t="s">
        <v>2343</v>
      </c>
      <c r="G174" s="295"/>
      <c r="H174" s="295" t="s">
        <v>2404</v>
      </c>
      <c r="I174" s="295" t="s">
        <v>2339</v>
      </c>
      <c r="J174" s="295">
        <v>50</v>
      </c>
      <c r="K174" s="343"/>
    </row>
    <row r="175" s="1" customFormat="1" ht="15" customHeight="1">
      <c r="B175" s="320"/>
      <c r="C175" s="295" t="s">
        <v>2364</v>
      </c>
      <c r="D175" s="295"/>
      <c r="E175" s="295"/>
      <c r="F175" s="318" t="s">
        <v>2343</v>
      </c>
      <c r="G175" s="295"/>
      <c r="H175" s="295" t="s">
        <v>2404</v>
      </c>
      <c r="I175" s="295" t="s">
        <v>2339</v>
      </c>
      <c r="J175" s="295">
        <v>50</v>
      </c>
      <c r="K175" s="343"/>
    </row>
    <row r="176" s="1" customFormat="1" ht="15" customHeight="1">
      <c r="B176" s="320"/>
      <c r="C176" s="295" t="s">
        <v>2362</v>
      </c>
      <c r="D176" s="295"/>
      <c r="E176" s="295"/>
      <c r="F176" s="318" t="s">
        <v>2343</v>
      </c>
      <c r="G176" s="295"/>
      <c r="H176" s="295" t="s">
        <v>2404</v>
      </c>
      <c r="I176" s="295" t="s">
        <v>2339</v>
      </c>
      <c r="J176" s="295">
        <v>50</v>
      </c>
      <c r="K176" s="343"/>
    </row>
    <row r="177" s="1" customFormat="1" ht="15" customHeight="1">
      <c r="B177" s="320"/>
      <c r="C177" s="295" t="s">
        <v>119</v>
      </c>
      <c r="D177" s="295"/>
      <c r="E177" s="295"/>
      <c r="F177" s="318" t="s">
        <v>78</v>
      </c>
      <c r="G177" s="295"/>
      <c r="H177" s="295" t="s">
        <v>2405</v>
      </c>
      <c r="I177" s="295" t="s">
        <v>2406</v>
      </c>
      <c r="J177" s="295"/>
      <c r="K177" s="343"/>
    </row>
    <row r="178" s="1" customFormat="1" ht="15" customHeight="1">
      <c r="B178" s="320"/>
      <c r="C178" s="295" t="s">
        <v>58</v>
      </c>
      <c r="D178" s="295"/>
      <c r="E178" s="295"/>
      <c r="F178" s="318" t="s">
        <v>78</v>
      </c>
      <c r="G178" s="295"/>
      <c r="H178" s="295" t="s">
        <v>2407</v>
      </c>
      <c r="I178" s="295" t="s">
        <v>2408</v>
      </c>
      <c r="J178" s="295">
        <v>1</v>
      </c>
      <c r="K178" s="343"/>
    </row>
    <row r="179" s="1" customFormat="1" ht="15" customHeight="1">
      <c r="B179" s="320"/>
      <c r="C179" s="295" t="s">
        <v>54</v>
      </c>
      <c r="D179" s="295"/>
      <c r="E179" s="295"/>
      <c r="F179" s="318" t="s">
        <v>78</v>
      </c>
      <c r="G179" s="295"/>
      <c r="H179" s="295" t="s">
        <v>2409</v>
      </c>
      <c r="I179" s="295" t="s">
        <v>2339</v>
      </c>
      <c r="J179" s="295">
        <v>20</v>
      </c>
      <c r="K179" s="343"/>
    </row>
    <row r="180" s="1" customFormat="1" ht="15" customHeight="1">
      <c r="B180" s="320"/>
      <c r="C180" s="295" t="s">
        <v>55</v>
      </c>
      <c r="D180" s="295"/>
      <c r="E180" s="295"/>
      <c r="F180" s="318" t="s">
        <v>78</v>
      </c>
      <c r="G180" s="295"/>
      <c r="H180" s="295" t="s">
        <v>2410</v>
      </c>
      <c r="I180" s="295" t="s">
        <v>2339</v>
      </c>
      <c r="J180" s="295">
        <v>255</v>
      </c>
      <c r="K180" s="343"/>
    </row>
    <row r="181" s="1" customFormat="1" ht="15" customHeight="1">
      <c r="B181" s="320"/>
      <c r="C181" s="295" t="s">
        <v>120</v>
      </c>
      <c r="D181" s="295"/>
      <c r="E181" s="295"/>
      <c r="F181" s="318" t="s">
        <v>78</v>
      </c>
      <c r="G181" s="295"/>
      <c r="H181" s="295" t="s">
        <v>2302</v>
      </c>
      <c r="I181" s="295" t="s">
        <v>2339</v>
      </c>
      <c r="J181" s="295">
        <v>10</v>
      </c>
      <c r="K181" s="343"/>
    </row>
    <row r="182" s="1" customFormat="1" ht="15" customHeight="1">
      <c r="B182" s="320"/>
      <c r="C182" s="295" t="s">
        <v>121</v>
      </c>
      <c r="D182" s="295"/>
      <c r="E182" s="295"/>
      <c r="F182" s="318" t="s">
        <v>78</v>
      </c>
      <c r="G182" s="295"/>
      <c r="H182" s="295" t="s">
        <v>2411</v>
      </c>
      <c r="I182" s="295" t="s">
        <v>2372</v>
      </c>
      <c r="J182" s="295"/>
      <c r="K182" s="343"/>
    </row>
    <row r="183" s="1" customFormat="1" ht="15" customHeight="1">
      <c r="B183" s="320"/>
      <c r="C183" s="295" t="s">
        <v>2412</v>
      </c>
      <c r="D183" s="295"/>
      <c r="E183" s="295"/>
      <c r="F183" s="318" t="s">
        <v>78</v>
      </c>
      <c r="G183" s="295"/>
      <c r="H183" s="295" t="s">
        <v>2413</v>
      </c>
      <c r="I183" s="295" t="s">
        <v>2372</v>
      </c>
      <c r="J183" s="295"/>
      <c r="K183" s="343"/>
    </row>
    <row r="184" s="1" customFormat="1" ht="15" customHeight="1">
      <c r="B184" s="320"/>
      <c r="C184" s="295" t="s">
        <v>2401</v>
      </c>
      <c r="D184" s="295"/>
      <c r="E184" s="295"/>
      <c r="F184" s="318" t="s">
        <v>78</v>
      </c>
      <c r="G184" s="295"/>
      <c r="H184" s="295" t="s">
        <v>2414</v>
      </c>
      <c r="I184" s="295" t="s">
        <v>2372</v>
      </c>
      <c r="J184" s="295"/>
      <c r="K184" s="343"/>
    </row>
    <row r="185" s="1" customFormat="1" ht="15" customHeight="1">
      <c r="B185" s="320"/>
      <c r="C185" s="295" t="s">
        <v>123</v>
      </c>
      <c r="D185" s="295"/>
      <c r="E185" s="295"/>
      <c r="F185" s="318" t="s">
        <v>2343</v>
      </c>
      <c r="G185" s="295"/>
      <c r="H185" s="295" t="s">
        <v>2415</v>
      </c>
      <c r="I185" s="295" t="s">
        <v>2339</v>
      </c>
      <c r="J185" s="295">
        <v>50</v>
      </c>
      <c r="K185" s="343"/>
    </row>
    <row r="186" s="1" customFormat="1" ht="15" customHeight="1">
      <c r="B186" s="320"/>
      <c r="C186" s="295" t="s">
        <v>2416</v>
      </c>
      <c r="D186" s="295"/>
      <c r="E186" s="295"/>
      <c r="F186" s="318" t="s">
        <v>2343</v>
      </c>
      <c r="G186" s="295"/>
      <c r="H186" s="295" t="s">
        <v>2417</v>
      </c>
      <c r="I186" s="295" t="s">
        <v>2418</v>
      </c>
      <c r="J186" s="295"/>
      <c r="K186" s="343"/>
    </row>
    <row r="187" s="1" customFormat="1" ht="15" customHeight="1">
      <c r="B187" s="320"/>
      <c r="C187" s="295" t="s">
        <v>2419</v>
      </c>
      <c r="D187" s="295"/>
      <c r="E187" s="295"/>
      <c r="F187" s="318" t="s">
        <v>2343</v>
      </c>
      <c r="G187" s="295"/>
      <c r="H187" s="295" t="s">
        <v>2420</v>
      </c>
      <c r="I187" s="295" t="s">
        <v>2418</v>
      </c>
      <c r="J187" s="295"/>
      <c r="K187" s="343"/>
    </row>
    <row r="188" s="1" customFormat="1" ht="15" customHeight="1">
      <c r="B188" s="320"/>
      <c r="C188" s="295" t="s">
        <v>2421</v>
      </c>
      <c r="D188" s="295"/>
      <c r="E188" s="295"/>
      <c r="F188" s="318" t="s">
        <v>2343</v>
      </c>
      <c r="G188" s="295"/>
      <c r="H188" s="295" t="s">
        <v>2422</v>
      </c>
      <c r="I188" s="295" t="s">
        <v>2418</v>
      </c>
      <c r="J188" s="295"/>
      <c r="K188" s="343"/>
    </row>
    <row r="189" s="1" customFormat="1" ht="15" customHeight="1">
      <c r="B189" s="320"/>
      <c r="C189" s="356" t="s">
        <v>2423</v>
      </c>
      <c r="D189" s="295"/>
      <c r="E189" s="295"/>
      <c r="F189" s="318" t="s">
        <v>2343</v>
      </c>
      <c r="G189" s="295"/>
      <c r="H189" s="295" t="s">
        <v>2424</v>
      </c>
      <c r="I189" s="295" t="s">
        <v>2425</v>
      </c>
      <c r="J189" s="357" t="s">
        <v>2426</v>
      </c>
      <c r="K189" s="343"/>
    </row>
    <row r="190" s="17" customFormat="1" ht="15" customHeight="1">
      <c r="B190" s="358"/>
      <c r="C190" s="359" t="s">
        <v>2427</v>
      </c>
      <c r="D190" s="360"/>
      <c r="E190" s="360"/>
      <c r="F190" s="361" t="s">
        <v>2343</v>
      </c>
      <c r="G190" s="360"/>
      <c r="H190" s="360" t="s">
        <v>2428</v>
      </c>
      <c r="I190" s="360" t="s">
        <v>2425</v>
      </c>
      <c r="J190" s="362" t="s">
        <v>2426</v>
      </c>
      <c r="K190" s="363"/>
    </row>
    <row r="191" s="1" customFormat="1" ht="15" customHeight="1">
      <c r="B191" s="320"/>
      <c r="C191" s="356" t="s">
        <v>43</v>
      </c>
      <c r="D191" s="295"/>
      <c r="E191" s="295"/>
      <c r="F191" s="318" t="s">
        <v>78</v>
      </c>
      <c r="G191" s="295"/>
      <c r="H191" s="292" t="s">
        <v>2429</v>
      </c>
      <c r="I191" s="295" t="s">
        <v>2430</v>
      </c>
      <c r="J191" s="295"/>
      <c r="K191" s="343"/>
    </row>
    <row r="192" s="1" customFormat="1" ht="15" customHeight="1">
      <c r="B192" s="320"/>
      <c r="C192" s="356" t="s">
        <v>2431</v>
      </c>
      <c r="D192" s="295"/>
      <c r="E192" s="295"/>
      <c r="F192" s="318" t="s">
        <v>78</v>
      </c>
      <c r="G192" s="295"/>
      <c r="H192" s="295" t="s">
        <v>2432</v>
      </c>
      <c r="I192" s="295" t="s">
        <v>2372</v>
      </c>
      <c r="J192" s="295"/>
      <c r="K192" s="343"/>
    </row>
    <row r="193" s="1" customFormat="1" ht="15" customHeight="1">
      <c r="B193" s="320"/>
      <c r="C193" s="356" t="s">
        <v>2433</v>
      </c>
      <c r="D193" s="295"/>
      <c r="E193" s="295"/>
      <c r="F193" s="318" t="s">
        <v>78</v>
      </c>
      <c r="G193" s="295"/>
      <c r="H193" s="295" t="s">
        <v>2434</v>
      </c>
      <c r="I193" s="295" t="s">
        <v>2372</v>
      </c>
      <c r="J193" s="295"/>
      <c r="K193" s="343"/>
    </row>
    <row r="194" s="1" customFormat="1" ht="15" customHeight="1">
      <c r="B194" s="320"/>
      <c r="C194" s="356" t="s">
        <v>2435</v>
      </c>
      <c r="D194" s="295"/>
      <c r="E194" s="295"/>
      <c r="F194" s="318" t="s">
        <v>2343</v>
      </c>
      <c r="G194" s="295"/>
      <c r="H194" s="295" t="s">
        <v>2436</v>
      </c>
      <c r="I194" s="295" t="s">
        <v>2372</v>
      </c>
      <c r="J194" s="295"/>
      <c r="K194" s="343"/>
    </row>
    <row r="195" s="1" customFormat="1" ht="15" customHeight="1">
      <c r="B195" s="349"/>
      <c r="C195" s="364"/>
      <c r="D195" s="329"/>
      <c r="E195" s="329"/>
      <c r="F195" s="329"/>
      <c r="G195" s="329"/>
      <c r="H195" s="329"/>
      <c r="I195" s="329"/>
      <c r="J195" s="329"/>
      <c r="K195" s="350"/>
    </row>
    <row r="196" s="1" customFormat="1" ht="18.75" customHeight="1">
      <c r="B196" s="331"/>
      <c r="C196" s="341"/>
      <c r="D196" s="341"/>
      <c r="E196" s="341"/>
      <c r="F196" s="351"/>
      <c r="G196" s="341"/>
      <c r="H196" s="341"/>
      <c r="I196" s="341"/>
      <c r="J196" s="341"/>
      <c r="K196" s="331"/>
    </row>
    <row r="197" s="1" customFormat="1" ht="18.75" customHeight="1">
      <c r="B197" s="331"/>
      <c r="C197" s="341"/>
      <c r="D197" s="341"/>
      <c r="E197" s="341"/>
      <c r="F197" s="351"/>
      <c r="G197" s="341"/>
      <c r="H197" s="341"/>
      <c r="I197" s="341"/>
      <c r="J197" s="341"/>
      <c r="K197" s="331"/>
    </row>
    <row r="198" s="1" customFormat="1" ht="18.75" customHeight="1">
      <c r="B198" s="303"/>
      <c r="C198" s="303"/>
      <c r="D198" s="303"/>
      <c r="E198" s="303"/>
      <c r="F198" s="303"/>
      <c r="G198" s="303"/>
      <c r="H198" s="303"/>
      <c r="I198" s="303"/>
      <c r="J198" s="303"/>
      <c r="K198" s="303"/>
    </row>
    <row r="199" s="1" customFormat="1" ht="13.5">
      <c r="B199" s="282"/>
      <c r="C199" s="283"/>
      <c r="D199" s="283"/>
      <c r="E199" s="283"/>
      <c r="F199" s="283"/>
      <c r="G199" s="283"/>
      <c r="H199" s="283"/>
      <c r="I199" s="283"/>
      <c r="J199" s="283"/>
      <c r="K199" s="284"/>
    </row>
    <row r="200" s="1" customFormat="1" ht="21">
      <c r="B200" s="285"/>
      <c r="C200" s="286" t="s">
        <v>2437</v>
      </c>
      <c r="D200" s="286"/>
      <c r="E200" s="286"/>
      <c r="F200" s="286"/>
      <c r="G200" s="286"/>
      <c r="H200" s="286"/>
      <c r="I200" s="286"/>
      <c r="J200" s="286"/>
      <c r="K200" s="287"/>
    </row>
    <row r="201" s="1" customFormat="1" ht="25.5" customHeight="1">
      <c r="B201" s="285"/>
      <c r="C201" s="365" t="s">
        <v>2438</v>
      </c>
      <c r="D201" s="365"/>
      <c r="E201" s="365"/>
      <c r="F201" s="365" t="s">
        <v>2439</v>
      </c>
      <c r="G201" s="366"/>
      <c r="H201" s="365" t="s">
        <v>2440</v>
      </c>
      <c r="I201" s="365"/>
      <c r="J201" s="365"/>
      <c r="K201" s="287"/>
    </row>
    <row r="202" s="1" customFormat="1" ht="5.25" customHeight="1">
      <c r="B202" s="320"/>
      <c r="C202" s="315"/>
      <c r="D202" s="315"/>
      <c r="E202" s="315"/>
      <c r="F202" s="315"/>
      <c r="G202" s="341"/>
      <c r="H202" s="315"/>
      <c r="I202" s="315"/>
      <c r="J202" s="315"/>
      <c r="K202" s="343"/>
    </row>
    <row r="203" s="1" customFormat="1" ht="15" customHeight="1">
      <c r="B203" s="320"/>
      <c r="C203" s="295" t="s">
        <v>2430</v>
      </c>
      <c r="D203" s="295"/>
      <c r="E203" s="295"/>
      <c r="F203" s="318" t="s">
        <v>44</v>
      </c>
      <c r="G203" s="295"/>
      <c r="H203" s="295" t="s">
        <v>2441</v>
      </c>
      <c r="I203" s="295"/>
      <c r="J203" s="295"/>
      <c r="K203" s="343"/>
    </row>
    <row r="204" s="1" customFormat="1" ht="15" customHeight="1">
      <c r="B204" s="320"/>
      <c r="C204" s="295"/>
      <c r="D204" s="295"/>
      <c r="E204" s="295"/>
      <c r="F204" s="318" t="s">
        <v>45</v>
      </c>
      <c r="G204" s="295"/>
      <c r="H204" s="295" t="s">
        <v>2442</v>
      </c>
      <c r="I204" s="295"/>
      <c r="J204" s="295"/>
      <c r="K204" s="343"/>
    </row>
    <row r="205" s="1" customFormat="1" ht="15" customHeight="1">
      <c r="B205" s="320"/>
      <c r="C205" s="295"/>
      <c r="D205" s="295"/>
      <c r="E205" s="295"/>
      <c r="F205" s="318" t="s">
        <v>48</v>
      </c>
      <c r="G205" s="295"/>
      <c r="H205" s="295" t="s">
        <v>2443</v>
      </c>
      <c r="I205" s="295"/>
      <c r="J205" s="295"/>
      <c r="K205" s="343"/>
    </row>
    <row r="206" s="1" customFormat="1" ht="15" customHeight="1">
      <c r="B206" s="320"/>
      <c r="C206" s="295"/>
      <c r="D206" s="295"/>
      <c r="E206" s="295"/>
      <c r="F206" s="318" t="s">
        <v>46</v>
      </c>
      <c r="G206" s="295"/>
      <c r="H206" s="295" t="s">
        <v>2444</v>
      </c>
      <c r="I206" s="295"/>
      <c r="J206" s="295"/>
      <c r="K206" s="343"/>
    </row>
    <row r="207" s="1" customFormat="1" ht="15" customHeight="1">
      <c r="B207" s="320"/>
      <c r="C207" s="295"/>
      <c r="D207" s="295"/>
      <c r="E207" s="295"/>
      <c r="F207" s="318" t="s">
        <v>47</v>
      </c>
      <c r="G207" s="295"/>
      <c r="H207" s="295" t="s">
        <v>2445</v>
      </c>
      <c r="I207" s="295"/>
      <c r="J207" s="295"/>
      <c r="K207" s="343"/>
    </row>
    <row r="208" s="1" customFormat="1" ht="15" customHeight="1">
      <c r="B208" s="320"/>
      <c r="C208" s="295"/>
      <c r="D208" s="295"/>
      <c r="E208" s="295"/>
      <c r="F208" s="318"/>
      <c r="G208" s="295"/>
      <c r="H208" s="295"/>
      <c r="I208" s="295"/>
      <c r="J208" s="295"/>
      <c r="K208" s="343"/>
    </row>
    <row r="209" s="1" customFormat="1" ht="15" customHeight="1">
      <c r="B209" s="320"/>
      <c r="C209" s="295" t="s">
        <v>2384</v>
      </c>
      <c r="D209" s="295"/>
      <c r="E209" s="295"/>
      <c r="F209" s="318" t="s">
        <v>80</v>
      </c>
      <c r="G209" s="295"/>
      <c r="H209" s="295" t="s">
        <v>2446</v>
      </c>
      <c r="I209" s="295"/>
      <c r="J209" s="295"/>
      <c r="K209" s="343"/>
    </row>
    <row r="210" s="1" customFormat="1" ht="15" customHeight="1">
      <c r="B210" s="320"/>
      <c r="C210" s="295"/>
      <c r="D210" s="295"/>
      <c r="E210" s="295"/>
      <c r="F210" s="318" t="s">
        <v>2280</v>
      </c>
      <c r="G210" s="295"/>
      <c r="H210" s="295" t="s">
        <v>2281</v>
      </c>
      <c r="I210" s="295"/>
      <c r="J210" s="295"/>
      <c r="K210" s="343"/>
    </row>
    <row r="211" s="1" customFormat="1" ht="15" customHeight="1">
      <c r="B211" s="320"/>
      <c r="C211" s="295"/>
      <c r="D211" s="295"/>
      <c r="E211" s="295"/>
      <c r="F211" s="318" t="s">
        <v>2278</v>
      </c>
      <c r="G211" s="295"/>
      <c r="H211" s="295" t="s">
        <v>2447</v>
      </c>
      <c r="I211" s="295"/>
      <c r="J211" s="295"/>
      <c r="K211" s="343"/>
    </row>
    <row r="212" s="1" customFormat="1" ht="15" customHeight="1">
      <c r="B212" s="367"/>
      <c r="C212" s="295"/>
      <c r="D212" s="295"/>
      <c r="E212" s="295"/>
      <c r="F212" s="318" t="s">
        <v>2282</v>
      </c>
      <c r="G212" s="356"/>
      <c r="H212" s="347" t="s">
        <v>2283</v>
      </c>
      <c r="I212" s="347"/>
      <c r="J212" s="347"/>
      <c r="K212" s="368"/>
    </row>
    <row r="213" s="1" customFormat="1" ht="15" customHeight="1">
      <c r="B213" s="367"/>
      <c r="C213" s="295"/>
      <c r="D213" s="295"/>
      <c r="E213" s="295"/>
      <c r="F213" s="318" t="s">
        <v>2284</v>
      </c>
      <c r="G213" s="356"/>
      <c r="H213" s="347" t="s">
        <v>2448</v>
      </c>
      <c r="I213" s="347"/>
      <c r="J213" s="347"/>
      <c r="K213" s="368"/>
    </row>
    <row r="214" s="1" customFormat="1" ht="15" customHeight="1">
      <c r="B214" s="367"/>
      <c r="C214" s="295"/>
      <c r="D214" s="295"/>
      <c r="E214" s="295"/>
      <c r="F214" s="318"/>
      <c r="G214" s="356"/>
      <c r="H214" s="347"/>
      <c r="I214" s="347"/>
      <c r="J214" s="347"/>
      <c r="K214" s="368"/>
    </row>
    <row r="215" s="1" customFormat="1" ht="15" customHeight="1">
      <c r="B215" s="367"/>
      <c r="C215" s="295" t="s">
        <v>2408</v>
      </c>
      <c r="D215" s="295"/>
      <c r="E215" s="295"/>
      <c r="F215" s="318">
        <v>1</v>
      </c>
      <c r="G215" s="356"/>
      <c r="H215" s="347" t="s">
        <v>2449</v>
      </c>
      <c r="I215" s="347"/>
      <c r="J215" s="347"/>
      <c r="K215" s="368"/>
    </row>
    <row r="216" s="1" customFormat="1" ht="15" customHeight="1">
      <c r="B216" s="367"/>
      <c r="C216" s="295"/>
      <c r="D216" s="295"/>
      <c r="E216" s="295"/>
      <c r="F216" s="318">
        <v>2</v>
      </c>
      <c r="G216" s="356"/>
      <c r="H216" s="347" t="s">
        <v>2450</v>
      </c>
      <c r="I216" s="347"/>
      <c r="J216" s="347"/>
      <c r="K216" s="368"/>
    </row>
    <row r="217" s="1" customFormat="1" ht="15" customHeight="1">
      <c r="B217" s="367"/>
      <c r="C217" s="295"/>
      <c r="D217" s="295"/>
      <c r="E217" s="295"/>
      <c r="F217" s="318">
        <v>3</v>
      </c>
      <c r="G217" s="356"/>
      <c r="H217" s="347" t="s">
        <v>2451</v>
      </c>
      <c r="I217" s="347"/>
      <c r="J217" s="347"/>
      <c r="K217" s="368"/>
    </row>
    <row r="218" s="1" customFormat="1" ht="15" customHeight="1">
      <c r="B218" s="367"/>
      <c r="C218" s="295"/>
      <c r="D218" s="295"/>
      <c r="E218" s="295"/>
      <c r="F218" s="318">
        <v>4</v>
      </c>
      <c r="G218" s="356"/>
      <c r="H218" s="347" t="s">
        <v>2452</v>
      </c>
      <c r="I218" s="347"/>
      <c r="J218" s="347"/>
      <c r="K218" s="368"/>
    </row>
    <row r="219" s="1" customFormat="1" ht="12.75" customHeight="1">
      <c r="B219" s="369"/>
      <c r="C219" s="370"/>
      <c r="D219" s="370"/>
      <c r="E219" s="370"/>
      <c r="F219" s="370"/>
      <c r="G219" s="370"/>
      <c r="H219" s="370"/>
      <c r="I219" s="370"/>
      <c r="J219" s="370"/>
      <c r="K219" s="37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104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stavby'!K6</f>
        <v>SOU opravárenské Králíky – zateplení a rekonstrukce levého křídla hlavní budovy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26. 1. 2024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ROUND((SUM(BE86:BE175)),  2)</f>
        <v>0</v>
      </c>
      <c r="G33" s="40"/>
      <c r="H33" s="40"/>
      <c r="I33" s="150">
        <v>0.20999999999999999</v>
      </c>
      <c r="J33" s="149">
        <f>ROUND(((SUM(BE86:BE175))*I33),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ROUND((SUM(BF86:BF175)),  2)</f>
        <v>0</v>
      </c>
      <c r="G34" s="40"/>
      <c r="H34" s="40"/>
      <c r="I34" s="150">
        <v>0.12</v>
      </c>
      <c r="J34" s="149">
        <f>ROUND(((SUM(BF86:BF175))*I34),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ROUND((SUM(BG86:BG175)),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ROUND((SUM(BH86:BH175)),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ROUND((SUM(BI86:BI175)),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SOU opravárenské Králíky – zateplení a rekonstrukce levého křídla hlavní budovy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A - Bourací práce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Králíky</v>
      </c>
      <c r="G52" s="42"/>
      <c r="H52" s="42"/>
      <c r="I52" s="34" t="s">
        <v>23</v>
      </c>
      <c r="J52" s="74" t="str">
        <f>IF(J12="","",J12)</f>
        <v>26. 1. 2024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Střední odborné učiliště opravárenské</v>
      </c>
      <c r="G54" s="42"/>
      <c r="H54" s="42"/>
      <c r="I54" s="34" t="s">
        <v>32</v>
      </c>
      <c r="J54" s="38" t="str">
        <f>E21</f>
        <v>Ing. Pavel Švestka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Ing. Pavel Švestka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108</v>
      </c>
      <c r="D57" s="164"/>
      <c r="E57" s="164"/>
      <c r="F57" s="164"/>
      <c r="G57" s="164"/>
      <c r="H57" s="164"/>
      <c r="I57" s="164"/>
      <c r="J57" s="165" t="s">
        <v>109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110</v>
      </c>
    </row>
    <row r="60" s="9" customFormat="1" ht="24.96" customHeight="1">
      <c r="A60" s="9"/>
      <c r="B60" s="167"/>
      <c r="C60" s="168"/>
      <c r="D60" s="169" t="s">
        <v>111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112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113</v>
      </c>
      <c r="E62" s="176"/>
      <c r="F62" s="176"/>
      <c r="G62" s="176"/>
      <c r="H62" s="176"/>
      <c r="I62" s="176"/>
      <c r="J62" s="177">
        <f>J150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7"/>
      <c r="C63" s="168"/>
      <c r="D63" s="169" t="s">
        <v>114</v>
      </c>
      <c r="E63" s="170"/>
      <c r="F63" s="170"/>
      <c r="G63" s="170"/>
      <c r="H63" s="170"/>
      <c r="I63" s="170"/>
      <c r="J63" s="171">
        <f>J158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3"/>
      <c r="C64" s="174"/>
      <c r="D64" s="175" t="s">
        <v>115</v>
      </c>
      <c r="E64" s="176"/>
      <c r="F64" s="176"/>
      <c r="G64" s="176"/>
      <c r="H64" s="176"/>
      <c r="I64" s="176"/>
      <c r="J64" s="177">
        <f>J159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116</v>
      </c>
      <c r="E65" s="176"/>
      <c r="F65" s="176"/>
      <c r="G65" s="176"/>
      <c r="H65" s="176"/>
      <c r="I65" s="176"/>
      <c r="J65" s="177">
        <f>J165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117</v>
      </c>
      <c r="E66" s="176"/>
      <c r="F66" s="176"/>
      <c r="G66" s="176"/>
      <c r="H66" s="176"/>
      <c r="I66" s="176"/>
      <c r="J66" s="177">
        <f>J172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118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6.25" customHeight="1">
      <c r="A76" s="40"/>
      <c r="B76" s="41"/>
      <c r="C76" s="42"/>
      <c r="D76" s="42"/>
      <c r="E76" s="162" t="str">
        <f>E7</f>
        <v>SOU opravárenské Králíky – zateplení a rekonstrukce levého křídla hlavní budovy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105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A - Bourací práce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Králíky</v>
      </c>
      <c r="G80" s="42"/>
      <c r="H80" s="42"/>
      <c r="I80" s="34" t="s">
        <v>23</v>
      </c>
      <c r="J80" s="74" t="str">
        <f>IF(J12="","",J12)</f>
        <v>26. 1. 2024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>Střední odborné učiliště opravárenské</v>
      </c>
      <c r="G82" s="42"/>
      <c r="H82" s="42"/>
      <c r="I82" s="34" t="s">
        <v>32</v>
      </c>
      <c r="J82" s="38" t="str">
        <f>E21</f>
        <v>Ing. Pavel Švestka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30</v>
      </c>
      <c r="D83" s="42"/>
      <c r="E83" s="42"/>
      <c r="F83" s="29" t="str">
        <f>IF(E18="","",E18)</f>
        <v>Vyplň údaj</v>
      </c>
      <c r="G83" s="42"/>
      <c r="H83" s="42"/>
      <c r="I83" s="34" t="s">
        <v>36</v>
      </c>
      <c r="J83" s="38" t="str">
        <f>E24</f>
        <v>Ing. Pavel Švestka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119</v>
      </c>
      <c r="D85" s="182" t="s">
        <v>58</v>
      </c>
      <c r="E85" s="182" t="s">
        <v>54</v>
      </c>
      <c r="F85" s="182" t="s">
        <v>55</v>
      </c>
      <c r="G85" s="182" t="s">
        <v>120</v>
      </c>
      <c r="H85" s="182" t="s">
        <v>121</v>
      </c>
      <c r="I85" s="182" t="s">
        <v>122</v>
      </c>
      <c r="J85" s="183" t="s">
        <v>109</v>
      </c>
      <c r="K85" s="184" t="s">
        <v>123</v>
      </c>
      <c r="L85" s="185"/>
      <c r="M85" s="94" t="s">
        <v>19</v>
      </c>
      <c r="N85" s="95" t="s">
        <v>43</v>
      </c>
      <c r="O85" s="95" t="s">
        <v>124</v>
      </c>
      <c r="P85" s="95" t="s">
        <v>125</v>
      </c>
      <c r="Q85" s="95" t="s">
        <v>126</v>
      </c>
      <c r="R85" s="95" t="s">
        <v>127</v>
      </c>
      <c r="S85" s="95" t="s">
        <v>128</v>
      </c>
      <c r="T85" s="96" t="s">
        <v>129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130</v>
      </c>
      <c r="D86" s="42"/>
      <c r="E86" s="42"/>
      <c r="F86" s="42"/>
      <c r="G86" s="42"/>
      <c r="H86" s="42"/>
      <c r="I86" s="42"/>
      <c r="J86" s="186">
        <f>BK86</f>
        <v>0</v>
      </c>
      <c r="K86" s="42"/>
      <c r="L86" s="46"/>
      <c r="M86" s="97"/>
      <c r="N86" s="187"/>
      <c r="O86" s="98"/>
      <c r="P86" s="188">
        <f>P87+P158</f>
        <v>0</v>
      </c>
      <c r="Q86" s="98"/>
      <c r="R86" s="188">
        <f>R87+R158</f>
        <v>0</v>
      </c>
      <c r="S86" s="98"/>
      <c r="T86" s="189">
        <f>T87+T158</f>
        <v>240.70076375000002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72</v>
      </c>
      <c r="AU86" s="19" t="s">
        <v>110</v>
      </c>
      <c r="BK86" s="190">
        <f>BK87+BK158</f>
        <v>0</v>
      </c>
    </row>
    <row r="87" s="12" customFormat="1" ht="25.92" customHeight="1">
      <c r="A87" s="12"/>
      <c r="B87" s="191"/>
      <c r="C87" s="192"/>
      <c r="D87" s="193" t="s">
        <v>72</v>
      </c>
      <c r="E87" s="194" t="s">
        <v>131</v>
      </c>
      <c r="F87" s="194" t="s">
        <v>132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P88+P150</f>
        <v>0</v>
      </c>
      <c r="Q87" s="199"/>
      <c r="R87" s="200">
        <f>R88+R150</f>
        <v>0</v>
      </c>
      <c r="S87" s="199"/>
      <c r="T87" s="201">
        <f>T88+T150</f>
        <v>236.55891500000001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81</v>
      </c>
      <c r="AT87" s="203" t="s">
        <v>72</v>
      </c>
      <c r="AU87" s="203" t="s">
        <v>73</v>
      </c>
      <c r="AY87" s="202" t="s">
        <v>133</v>
      </c>
      <c r="BK87" s="204">
        <f>BK88+BK150</f>
        <v>0</v>
      </c>
    </row>
    <row r="88" s="12" customFormat="1" ht="22.8" customHeight="1">
      <c r="A88" s="12"/>
      <c r="B88" s="191"/>
      <c r="C88" s="192"/>
      <c r="D88" s="193" t="s">
        <v>72</v>
      </c>
      <c r="E88" s="205" t="s">
        <v>134</v>
      </c>
      <c r="F88" s="205" t="s">
        <v>135</v>
      </c>
      <c r="G88" s="192"/>
      <c r="H88" s="192"/>
      <c r="I88" s="195"/>
      <c r="J88" s="206">
        <f>BK88</f>
        <v>0</v>
      </c>
      <c r="K88" s="192"/>
      <c r="L88" s="197"/>
      <c r="M88" s="198"/>
      <c r="N88" s="199"/>
      <c r="O88" s="199"/>
      <c r="P88" s="200">
        <f>SUM(P89:P149)</f>
        <v>0</v>
      </c>
      <c r="Q88" s="199"/>
      <c r="R88" s="200">
        <f>SUM(R89:R149)</f>
        <v>0</v>
      </c>
      <c r="S88" s="199"/>
      <c r="T88" s="201">
        <f>SUM(T89:T149)</f>
        <v>236.55891500000001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81</v>
      </c>
      <c r="AT88" s="203" t="s">
        <v>72</v>
      </c>
      <c r="AU88" s="203" t="s">
        <v>81</v>
      </c>
      <c r="AY88" s="202" t="s">
        <v>133</v>
      </c>
      <c r="BK88" s="204">
        <f>SUM(BK89:BK149)</f>
        <v>0</v>
      </c>
    </row>
    <row r="89" s="2" customFormat="1" ht="16.5" customHeight="1">
      <c r="A89" s="40"/>
      <c r="B89" s="41"/>
      <c r="C89" s="207" t="s">
        <v>81</v>
      </c>
      <c r="D89" s="207" t="s">
        <v>136</v>
      </c>
      <c r="E89" s="208" t="s">
        <v>137</v>
      </c>
      <c r="F89" s="209" t="s">
        <v>138</v>
      </c>
      <c r="G89" s="210" t="s">
        <v>139</v>
      </c>
      <c r="H89" s="211">
        <v>5.75</v>
      </c>
      <c r="I89" s="212"/>
      <c r="J89" s="213">
        <f>ROUND(I89*H89,2)</f>
        <v>0</v>
      </c>
      <c r="K89" s="214"/>
      <c r="L89" s="46"/>
      <c r="M89" s="215" t="s">
        <v>19</v>
      </c>
      <c r="N89" s="216" t="s">
        <v>44</v>
      </c>
      <c r="O89" s="86"/>
      <c r="P89" s="217">
        <f>O89*H89</f>
        <v>0</v>
      </c>
      <c r="Q89" s="217">
        <v>0</v>
      </c>
      <c r="R89" s="217">
        <f>Q89*H89</f>
        <v>0</v>
      </c>
      <c r="S89" s="217">
        <v>2</v>
      </c>
      <c r="T89" s="218">
        <f>S89*H89</f>
        <v>11.5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9" t="s">
        <v>140</v>
      </c>
      <c r="AT89" s="219" t="s">
        <v>136</v>
      </c>
      <c r="AU89" s="219" t="s">
        <v>83</v>
      </c>
      <c r="AY89" s="19" t="s">
        <v>133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19" t="s">
        <v>81</v>
      </c>
      <c r="BK89" s="220">
        <f>ROUND(I89*H89,2)</f>
        <v>0</v>
      </c>
      <c r="BL89" s="19" t="s">
        <v>140</v>
      </c>
      <c r="BM89" s="219" t="s">
        <v>141</v>
      </c>
    </row>
    <row r="90" s="2" customFormat="1">
      <c r="A90" s="40"/>
      <c r="B90" s="41"/>
      <c r="C90" s="42"/>
      <c r="D90" s="221" t="s">
        <v>142</v>
      </c>
      <c r="E90" s="42"/>
      <c r="F90" s="222" t="s">
        <v>143</v>
      </c>
      <c r="G90" s="42"/>
      <c r="H90" s="42"/>
      <c r="I90" s="223"/>
      <c r="J90" s="42"/>
      <c r="K90" s="42"/>
      <c r="L90" s="46"/>
      <c r="M90" s="224"/>
      <c r="N90" s="22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142</v>
      </c>
      <c r="AU90" s="19" t="s">
        <v>83</v>
      </c>
    </row>
    <row r="91" s="13" customFormat="1">
      <c r="A91" s="13"/>
      <c r="B91" s="226"/>
      <c r="C91" s="227"/>
      <c r="D91" s="228" t="s">
        <v>144</v>
      </c>
      <c r="E91" s="229" t="s">
        <v>19</v>
      </c>
      <c r="F91" s="230" t="s">
        <v>145</v>
      </c>
      <c r="G91" s="227"/>
      <c r="H91" s="231">
        <v>5.75</v>
      </c>
      <c r="I91" s="232"/>
      <c r="J91" s="227"/>
      <c r="K91" s="227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144</v>
      </c>
      <c r="AU91" s="237" t="s">
        <v>83</v>
      </c>
      <c r="AV91" s="13" t="s">
        <v>83</v>
      </c>
      <c r="AW91" s="13" t="s">
        <v>35</v>
      </c>
      <c r="AX91" s="13" t="s">
        <v>81</v>
      </c>
      <c r="AY91" s="237" t="s">
        <v>133</v>
      </c>
    </row>
    <row r="92" s="2" customFormat="1" ht="24.15" customHeight="1">
      <c r="A92" s="40"/>
      <c r="B92" s="41"/>
      <c r="C92" s="207" t="s">
        <v>83</v>
      </c>
      <c r="D92" s="207" t="s">
        <v>136</v>
      </c>
      <c r="E92" s="208" t="s">
        <v>146</v>
      </c>
      <c r="F92" s="209" t="s">
        <v>147</v>
      </c>
      <c r="G92" s="210" t="s">
        <v>148</v>
      </c>
      <c r="H92" s="211">
        <v>157.5</v>
      </c>
      <c r="I92" s="212"/>
      <c r="J92" s="213">
        <f>ROUND(I92*H92,2)</f>
        <v>0</v>
      </c>
      <c r="K92" s="214"/>
      <c r="L92" s="46"/>
      <c r="M92" s="215" t="s">
        <v>19</v>
      </c>
      <c r="N92" s="216" t="s">
        <v>44</v>
      </c>
      <c r="O92" s="86"/>
      <c r="P92" s="217">
        <f>O92*H92</f>
        <v>0</v>
      </c>
      <c r="Q92" s="217">
        <v>0</v>
      </c>
      <c r="R92" s="217">
        <f>Q92*H92</f>
        <v>0</v>
      </c>
      <c r="S92" s="217">
        <v>0.26100000000000001</v>
      </c>
      <c r="T92" s="218">
        <f>S92*H92</f>
        <v>41.107500000000002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9" t="s">
        <v>140</v>
      </c>
      <c r="AT92" s="219" t="s">
        <v>136</v>
      </c>
      <c r="AU92" s="219" t="s">
        <v>83</v>
      </c>
      <c r="AY92" s="19" t="s">
        <v>133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9" t="s">
        <v>81</v>
      </c>
      <c r="BK92" s="220">
        <f>ROUND(I92*H92,2)</f>
        <v>0</v>
      </c>
      <c r="BL92" s="19" t="s">
        <v>140</v>
      </c>
      <c r="BM92" s="219" t="s">
        <v>149</v>
      </c>
    </row>
    <row r="93" s="2" customFormat="1">
      <c r="A93" s="40"/>
      <c r="B93" s="41"/>
      <c r="C93" s="42"/>
      <c r="D93" s="221" t="s">
        <v>142</v>
      </c>
      <c r="E93" s="42"/>
      <c r="F93" s="222" t="s">
        <v>150</v>
      </c>
      <c r="G93" s="42"/>
      <c r="H93" s="42"/>
      <c r="I93" s="223"/>
      <c r="J93" s="42"/>
      <c r="K93" s="42"/>
      <c r="L93" s="46"/>
      <c r="M93" s="224"/>
      <c r="N93" s="22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142</v>
      </c>
      <c r="AU93" s="19" t="s">
        <v>83</v>
      </c>
    </row>
    <row r="94" s="13" customFormat="1">
      <c r="A94" s="13"/>
      <c r="B94" s="226"/>
      <c r="C94" s="227"/>
      <c r="D94" s="228" t="s">
        <v>144</v>
      </c>
      <c r="E94" s="229" t="s">
        <v>19</v>
      </c>
      <c r="F94" s="230" t="s">
        <v>151</v>
      </c>
      <c r="G94" s="227"/>
      <c r="H94" s="231">
        <v>140</v>
      </c>
      <c r="I94" s="232"/>
      <c r="J94" s="227"/>
      <c r="K94" s="227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144</v>
      </c>
      <c r="AU94" s="237" t="s">
        <v>83</v>
      </c>
      <c r="AV94" s="13" t="s">
        <v>83</v>
      </c>
      <c r="AW94" s="13" t="s">
        <v>35</v>
      </c>
      <c r="AX94" s="13" t="s">
        <v>73</v>
      </c>
      <c r="AY94" s="237" t="s">
        <v>133</v>
      </c>
    </row>
    <row r="95" s="13" customFormat="1">
      <c r="A95" s="13"/>
      <c r="B95" s="226"/>
      <c r="C95" s="227"/>
      <c r="D95" s="228" t="s">
        <v>144</v>
      </c>
      <c r="E95" s="229" t="s">
        <v>19</v>
      </c>
      <c r="F95" s="230" t="s">
        <v>152</v>
      </c>
      <c r="G95" s="227"/>
      <c r="H95" s="231">
        <v>17.5</v>
      </c>
      <c r="I95" s="232"/>
      <c r="J95" s="227"/>
      <c r="K95" s="227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144</v>
      </c>
      <c r="AU95" s="237" t="s">
        <v>83</v>
      </c>
      <c r="AV95" s="13" t="s">
        <v>83</v>
      </c>
      <c r="AW95" s="13" t="s">
        <v>35</v>
      </c>
      <c r="AX95" s="13" t="s">
        <v>73</v>
      </c>
      <c r="AY95" s="237" t="s">
        <v>133</v>
      </c>
    </row>
    <row r="96" s="14" customFormat="1">
      <c r="A96" s="14"/>
      <c r="B96" s="238"/>
      <c r="C96" s="239"/>
      <c r="D96" s="228" t="s">
        <v>144</v>
      </c>
      <c r="E96" s="240" t="s">
        <v>19</v>
      </c>
      <c r="F96" s="241" t="s">
        <v>153</v>
      </c>
      <c r="G96" s="239"/>
      <c r="H96" s="242">
        <v>157.5</v>
      </c>
      <c r="I96" s="243"/>
      <c r="J96" s="239"/>
      <c r="K96" s="239"/>
      <c r="L96" s="244"/>
      <c r="M96" s="245"/>
      <c r="N96" s="246"/>
      <c r="O96" s="246"/>
      <c r="P96" s="246"/>
      <c r="Q96" s="246"/>
      <c r="R96" s="246"/>
      <c r="S96" s="246"/>
      <c r="T96" s="247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8" t="s">
        <v>144</v>
      </c>
      <c r="AU96" s="248" t="s">
        <v>83</v>
      </c>
      <c r="AV96" s="14" t="s">
        <v>140</v>
      </c>
      <c r="AW96" s="14" t="s">
        <v>35</v>
      </c>
      <c r="AX96" s="14" t="s">
        <v>81</v>
      </c>
      <c r="AY96" s="248" t="s">
        <v>133</v>
      </c>
    </row>
    <row r="97" s="2" customFormat="1" ht="49.05" customHeight="1">
      <c r="A97" s="40"/>
      <c r="B97" s="41"/>
      <c r="C97" s="207" t="s">
        <v>154</v>
      </c>
      <c r="D97" s="207" t="s">
        <v>136</v>
      </c>
      <c r="E97" s="208" t="s">
        <v>155</v>
      </c>
      <c r="F97" s="209" t="s">
        <v>156</v>
      </c>
      <c r="G97" s="210" t="s">
        <v>139</v>
      </c>
      <c r="H97" s="211">
        <v>18.539999999999999</v>
      </c>
      <c r="I97" s="212"/>
      <c r="J97" s="213">
        <f>ROUND(I97*H97,2)</f>
        <v>0</v>
      </c>
      <c r="K97" s="214"/>
      <c r="L97" s="46"/>
      <c r="M97" s="215" t="s">
        <v>19</v>
      </c>
      <c r="N97" s="216" t="s">
        <v>44</v>
      </c>
      <c r="O97" s="86"/>
      <c r="P97" s="217">
        <f>O97*H97</f>
        <v>0</v>
      </c>
      <c r="Q97" s="217">
        <v>0</v>
      </c>
      <c r="R97" s="217">
        <f>Q97*H97</f>
        <v>0</v>
      </c>
      <c r="S97" s="217">
        <v>1.8</v>
      </c>
      <c r="T97" s="218">
        <f>S97*H97</f>
        <v>33.372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140</v>
      </c>
      <c r="AT97" s="219" t="s">
        <v>136</v>
      </c>
      <c r="AU97" s="219" t="s">
        <v>83</v>
      </c>
      <c r="AY97" s="19" t="s">
        <v>133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9" t="s">
        <v>81</v>
      </c>
      <c r="BK97" s="220">
        <f>ROUND(I97*H97,2)</f>
        <v>0</v>
      </c>
      <c r="BL97" s="19" t="s">
        <v>140</v>
      </c>
      <c r="BM97" s="219" t="s">
        <v>157</v>
      </c>
    </row>
    <row r="98" s="2" customFormat="1">
      <c r="A98" s="40"/>
      <c r="B98" s="41"/>
      <c r="C98" s="42"/>
      <c r="D98" s="221" t="s">
        <v>142</v>
      </c>
      <c r="E98" s="42"/>
      <c r="F98" s="222" t="s">
        <v>158</v>
      </c>
      <c r="G98" s="42"/>
      <c r="H98" s="42"/>
      <c r="I98" s="223"/>
      <c r="J98" s="42"/>
      <c r="K98" s="42"/>
      <c r="L98" s="46"/>
      <c r="M98" s="224"/>
      <c r="N98" s="22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142</v>
      </c>
      <c r="AU98" s="19" t="s">
        <v>83</v>
      </c>
    </row>
    <row r="99" s="15" customFormat="1">
      <c r="A99" s="15"/>
      <c r="B99" s="249"/>
      <c r="C99" s="250"/>
      <c r="D99" s="228" t="s">
        <v>144</v>
      </c>
      <c r="E99" s="251" t="s">
        <v>19</v>
      </c>
      <c r="F99" s="252" t="s">
        <v>159</v>
      </c>
      <c r="G99" s="250"/>
      <c r="H99" s="251" t="s">
        <v>19</v>
      </c>
      <c r="I99" s="253"/>
      <c r="J99" s="250"/>
      <c r="K99" s="250"/>
      <c r="L99" s="254"/>
      <c r="M99" s="255"/>
      <c r="N99" s="256"/>
      <c r="O99" s="256"/>
      <c r="P99" s="256"/>
      <c r="Q99" s="256"/>
      <c r="R99" s="256"/>
      <c r="S99" s="256"/>
      <c r="T99" s="257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8" t="s">
        <v>144</v>
      </c>
      <c r="AU99" s="258" t="s">
        <v>83</v>
      </c>
      <c r="AV99" s="15" t="s">
        <v>81</v>
      </c>
      <c r="AW99" s="15" t="s">
        <v>35</v>
      </c>
      <c r="AX99" s="15" t="s">
        <v>73</v>
      </c>
      <c r="AY99" s="258" t="s">
        <v>133</v>
      </c>
    </row>
    <row r="100" s="13" customFormat="1">
      <c r="A100" s="13"/>
      <c r="B100" s="226"/>
      <c r="C100" s="227"/>
      <c r="D100" s="228" t="s">
        <v>144</v>
      </c>
      <c r="E100" s="229" t="s">
        <v>19</v>
      </c>
      <c r="F100" s="230" t="s">
        <v>160</v>
      </c>
      <c r="G100" s="227"/>
      <c r="H100" s="231">
        <v>8.8200000000000003</v>
      </c>
      <c r="I100" s="232"/>
      <c r="J100" s="227"/>
      <c r="K100" s="227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144</v>
      </c>
      <c r="AU100" s="237" t="s">
        <v>83</v>
      </c>
      <c r="AV100" s="13" t="s">
        <v>83</v>
      </c>
      <c r="AW100" s="13" t="s">
        <v>35</v>
      </c>
      <c r="AX100" s="13" t="s">
        <v>73</v>
      </c>
      <c r="AY100" s="237" t="s">
        <v>133</v>
      </c>
    </row>
    <row r="101" s="15" customFormat="1">
      <c r="A101" s="15"/>
      <c r="B101" s="249"/>
      <c r="C101" s="250"/>
      <c r="D101" s="228" t="s">
        <v>144</v>
      </c>
      <c r="E101" s="251" t="s">
        <v>19</v>
      </c>
      <c r="F101" s="252" t="s">
        <v>161</v>
      </c>
      <c r="G101" s="250"/>
      <c r="H101" s="251" t="s">
        <v>19</v>
      </c>
      <c r="I101" s="253"/>
      <c r="J101" s="250"/>
      <c r="K101" s="250"/>
      <c r="L101" s="254"/>
      <c r="M101" s="255"/>
      <c r="N101" s="256"/>
      <c r="O101" s="256"/>
      <c r="P101" s="256"/>
      <c r="Q101" s="256"/>
      <c r="R101" s="256"/>
      <c r="S101" s="256"/>
      <c r="T101" s="257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8" t="s">
        <v>144</v>
      </c>
      <c r="AU101" s="258" t="s">
        <v>83</v>
      </c>
      <c r="AV101" s="15" t="s">
        <v>81</v>
      </c>
      <c r="AW101" s="15" t="s">
        <v>35</v>
      </c>
      <c r="AX101" s="15" t="s">
        <v>73</v>
      </c>
      <c r="AY101" s="258" t="s">
        <v>133</v>
      </c>
    </row>
    <row r="102" s="13" customFormat="1">
      <c r="A102" s="13"/>
      <c r="B102" s="226"/>
      <c r="C102" s="227"/>
      <c r="D102" s="228" t="s">
        <v>144</v>
      </c>
      <c r="E102" s="229" t="s">
        <v>19</v>
      </c>
      <c r="F102" s="230" t="s">
        <v>162</v>
      </c>
      <c r="G102" s="227"/>
      <c r="H102" s="231">
        <v>9.7200000000000006</v>
      </c>
      <c r="I102" s="232"/>
      <c r="J102" s="227"/>
      <c r="K102" s="227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144</v>
      </c>
      <c r="AU102" s="237" t="s">
        <v>83</v>
      </c>
      <c r="AV102" s="13" t="s">
        <v>83</v>
      </c>
      <c r="AW102" s="13" t="s">
        <v>35</v>
      </c>
      <c r="AX102" s="13" t="s">
        <v>73</v>
      </c>
      <c r="AY102" s="237" t="s">
        <v>133</v>
      </c>
    </row>
    <row r="103" s="14" customFormat="1">
      <c r="A103" s="14"/>
      <c r="B103" s="238"/>
      <c r="C103" s="239"/>
      <c r="D103" s="228" t="s">
        <v>144</v>
      </c>
      <c r="E103" s="240" t="s">
        <v>19</v>
      </c>
      <c r="F103" s="241" t="s">
        <v>153</v>
      </c>
      <c r="G103" s="239"/>
      <c r="H103" s="242">
        <v>18.539999999999999</v>
      </c>
      <c r="I103" s="243"/>
      <c r="J103" s="239"/>
      <c r="K103" s="239"/>
      <c r="L103" s="244"/>
      <c r="M103" s="245"/>
      <c r="N103" s="246"/>
      <c r="O103" s="246"/>
      <c r="P103" s="246"/>
      <c r="Q103" s="246"/>
      <c r="R103" s="246"/>
      <c r="S103" s="246"/>
      <c r="T103" s="247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8" t="s">
        <v>144</v>
      </c>
      <c r="AU103" s="248" t="s">
        <v>83</v>
      </c>
      <c r="AV103" s="14" t="s">
        <v>140</v>
      </c>
      <c r="AW103" s="14" t="s">
        <v>35</v>
      </c>
      <c r="AX103" s="14" t="s">
        <v>81</v>
      </c>
      <c r="AY103" s="248" t="s">
        <v>133</v>
      </c>
    </row>
    <row r="104" s="2" customFormat="1" ht="24.15" customHeight="1">
      <c r="A104" s="40"/>
      <c r="B104" s="41"/>
      <c r="C104" s="207" t="s">
        <v>140</v>
      </c>
      <c r="D104" s="207" t="s">
        <v>136</v>
      </c>
      <c r="E104" s="208" t="s">
        <v>163</v>
      </c>
      <c r="F104" s="209" t="s">
        <v>164</v>
      </c>
      <c r="G104" s="210" t="s">
        <v>139</v>
      </c>
      <c r="H104" s="211">
        <v>4.5</v>
      </c>
      <c r="I104" s="212"/>
      <c r="J104" s="213">
        <f>ROUND(I104*H104,2)</f>
        <v>0</v>
      </c>
      <c r="K104" s="214"/>
      <c r="L104" s="46"/>
      <c r="M104" s="215" t="s">
        <v>19</v>
      </c>
      <c r="N104" s="216" t="s">
        <v>44</v>
      </c>
      <c r="O104" s="86"/>
      <c r="P104" s="217">
        <f>O104*H104</f>
        <v>0</v>
      </c>
      <c r="Q104" s="217">
        <v>0</v>
      </c>
      <c r="R104" s="217">
        <f>Q104*H104</f>
        <v>0</v>
      </c>
      <c r="S104" s="217">
        <v>2.2000000000000002</v>
      </c>
      <c r="T104" s="218">
        <f>S104*H104</f>
        <v>9.9000000000000004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140</v>
      </c>
      <c r="AT104" s="219" t="s">
        <v>136</v>
      </c>
      <c r="AU104" s="219" t="s">
        <v>83</v>
      </c>
      <c r="AY104" s="19" t="s">
        <v>133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9" t="s">
        <v>81</v>
      </c>
      <c r="BK104" s="220">
        <f>ROUND(I104*H104,2)</f>
        <v>0</v>
      </c>
      <c r="BL104" s="19" t="s">
        <v>140</v>
      </c>
      <c r="BM104" s="219" t="s">
        <v>165</v>
      </c>
    </row>
    <row r="105" s="2" customFormat="1">
      <c r="A105" s="40"/>
      <c r="B105" s="41"/>
      <c r="C105" s="42"/>
      <c r="D105" s="221" t="s">
        <v>142</v>
      </c>
      <c r="E105" s="42"/>
      <c r="F105" s="222" t="s">
        <v>166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142</v>
      </c>
      <c r="AU105" s="19" t="s">
        <v>83</v>
      </c>
    </row>
    <row r="106" s="15" customFormat="1">
      <c r="A106" s="15"/>
      <c r="B106" s="249"/>
      <c r="C106" s="250"/>
      <c r="D106" s="228" t="s">
        <v>144</v>
      </c>
      <c r="E106" s="251" t="s">
        <v>19</v>
      </c>
      <c r="F106" s="252" t="s">
        <v>161</v>
      </c>
      <c r="G106" s="250"/>
      <c r="H106" s="251" t="s">
        <v>19</v>
      </c>
      <c r="I106" s="253"/>
      <c r="J106" s="250"/>
      <c r="K106" s="250"/>
      <c r="L106" s="254"/>
      <c r="M106" s="255"/>
      <c r="N106" s="256"/>
      <c r="O106" s="256"/>
      <c r="P106" s="256"/>
      <c r="Q106" s="256"/>
      <c r="R106" s="256"/>
      <c r="S106" s="256"/>
      <c r="T106" s="257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8" t="s">
        <v>144</v>
      </c>
      <c r="AU106" s="258" t="s">
        <v>83</v>
      </c>
      <c r="AV106" s="15" t="s">
        <v>81</v>
      </c>
      <c r="AW106" s="15" t="s">
        <v>35</v>
      </c>
      <c r="AX106" s="15" t="s">
        <v>73</v>
      </c>
      <c r="AY106" s="258" t="s">
        <v>133</v>
      </c>
    </row>
    <row r="107" s="13" customFormat="1">
      <c r="A107" s="13"/>
      <c r="B107" s="226"/>
      <c r="C107" s="227"/>
      <c r="D107" s="228" t="s">
        <v>144</v>
      </c>
      <c r="E107" s="229" t="s">
        <v>19</v>
      </c>
      <c r="F107" s="230" t="s">
        <v>167</v>
      </c>
      <c r="G107" s="227"/>
      <c r="H107" s="231">
        <v>4.5</v>
      </c>
      <c r="I107" s="232"/>
      <c r="J107" s="227"/>
      <c r="K107" s="227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144</v>
      </c>
      <c r="AU107" s="237" t="s">
        <v>83</v>
      </c>
      <c r="AV107" s="13" t="s">
        <v>83</v>
      </c>
      <c r="AW107" s="13" t="s">
        <v>35</v>
      </c>
      <c r="AX107" s="13" t="s">
        <v>81</v>
      </c>
      <c r="AY107" s="237" t="s">
        <v>133</v>
      </c>
    </row>
    <row r="108" s="2" customFormat="1" ht="24.15" customHeight="1">
      <c r="A108" s="40"/>
      <c r="B108" s="41"/>
      <c r="C108" s="207" t="s">
        <v>168</v>
      </c>
      <c r="D108" s="207" t="s">
        <v>136</v>
      </c>
      <c r="E108" s="208" t="s">
        <v>163</v>
      </c>
      <c r="F108" s="209" t="s">
        <v>164</v>
      </c>
      <c r="G108" s="210" t="s">
        <v>139</v>
      </c>
      <c r="H108" s="211">
        <v>28.829999999999998</v>
      </c>
      <c r="I108" s="212"/>
      <c r="J108" s="213">
        <f>ROUND(I108*H108,2)</f>
        <v>0</v>
      </c>
      <c r="K108" s="214"/>
      <c r="L108" s="46"/>
      <c r="M108" s="215" t="s">
        <v>19</v>
      </c>
      <c r="N108" s="216" t="s">
        <v>44</v>
      </c>
      <c r="O108" s="86"/>
      <c r="P108" s="217">
        <f>O108*H108</f>
        <v>0</v>
      </c>
      <c r="Q108" s="217">
        <v>0</v>
      </c>
      <c r="R108" s="217">
        <f>Q108*H108</f>
        <v>0</v>
      </c>
      <c r="S108" s="217">
        <v>2.2000000000000002</v>
      </c>
      <c r="T108" s="218">
        <f>S108*H108</f>
        <v>63.426000000000002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9" t="s">
        <v>140</v>
      </c>
      <c r="AT108" s="219" t="s">
        <v>136</v>
      </c>
      <c r="AU108" s="219" t="s">
        <v>83</v>
      </c>
      <c r="AY108" s="19" t="s">
        <v>133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9" t="s">
        <v>81</v>
      </c>
      <c r="BK108" s="220">
        <f>ROUND(I108*H108,2)</f>
        <v>0</v>
      </c>
      <c r="BL108" s="19" t="s">
        <v>140</v>
      </c>
      <c r="BM108" s="219" t="s">
        <v>169</v>
      </c>
    </row>
    <row r="109" s="2" customFormat="1">
      <c r="A109" s="40"/>
      <c r="B109" s="41"/>
      <c r="C109" s="42"/>
      <c r="D109" s="221" t="s">
        <v>142</v>
      </c>
      <c r="E109" s="42"/>
      <c r="F109" s="222" t="s">
        <v>166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142</v>
      </c>
      <c r="AU109" s="19" t="s">
        <v>83</v>
      </c>
    </row>
    <row r="110" s="13" customFormat="1">
      <c r="A110" s="13"/>
      <c r="B110" s="226"/>
      <c r="C110" s="227"/>
      <c r="D110" s="228" t="s">
        <v>144</v>
      </c>
      <c r="E110" s="229" t="s">
        <v>19</v>
      </c>
      <c r="F110" s="230" t="s">
        <v>170</v>
      </c>
      <c r="G110" s="227"/>
      <c r="H110" s="231">
        <v>28.829999999999998</v>
      </c>
      <c r="I110" s="232"/>
      <c r="J110" s="227"/>
      <c r="K110" s="227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144</v>
      </c>
      <c r="AU110" s="237" t="s">
        <v>83</v>
      </c>
      <c r="AV110" s="13" t="s">
        <v>83</v>
      </c>
      <c r="AW110" s="13" t="s">
        <v>35</v>
      </c>
      <c r="AX110" s="13" t="s">
        <v>81</v>
      </c>
      <c r="AY110" s="237" t="s">
        <v>133</v>
      </c>
    </row>
    <row r="111" s="2" customFormat="1" ht="24.15" customHeight="1">
      <c r="A111" s="40"/>
      <c r="B111" s="41"/>
      <c r="C111" s="207" t="s">
        <v>171</v>
      </c>
      <c r="D111" s="207" t="s">
        <v>136</v>
      </c>
      <c r="E111" s="208" t="s">
        <v>172</v>
      </c>
      <c r="F111" s="209" t="s">
        <v>173</v>
      </c>
      <c r="G111" s="210" t="s">
        <v>148</v>
      </c>
      <c r="H111" s="211">
        <v>237.34800000000001</v>
      </c>
      <c r="I111" s="212"/>
      <c r="J111" s="213">
        <f>ROUND(I111*H111,2)</f>
        <v>0</v>
      </c>
      <c r="K111" s="214"/>
      <c r="L111" s="46"/>
      <c r="M111" s="215" t="s">
        <v>19</v>
      </c>
      <c r="N111" s="216" t="s">
        <v>44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0.089999999999999997</v>
      </c>
      <c r="T111" s="218">
        <f>S111*H111</f>
        <v>21.361319999999999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140</v>
      </c>
      <c r="AT111" s="219" t="s">
        <v>136</v>
      </c>
      <c r="AU111" s="219" t="s">
        <v>83</v>
      </c>
      <c r="AY111" s="19" t="s">
        <v>133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81</v>
      </c>
      <c r="BK111" s="220">
        <f>ROUND(I111*H111,2)</f>
        <v>0</v>
      </c>
      <c r="BL111" s="19" t="s">
        <v>140</v>
      </c>
      <c r="BM111" s="219" t="s">
        <v>174</v>
      </c>
    </row>
    <row r="112" s="2" customFormat="1">
      <c r="A112" s="40"/>
      <c r="B112" s="41"/>
      <c r="C112" s="42"/>
      <c r="D112" s="221" t="s">
        <v>142</v>
      </c>
      <c r="E112" s="42"/>
      <c r="F112" s="222" t="s">
        <v>175</v>
      </c>
      <c r="G112" s="42"/>
      <c r="H112" s="42"/>
      <c r="I112" s="223"/>
      <c r="J112" s="42"/>
      <c r="K112" s="42"/>
      <c r="L112" s="46"/>
      <c r="M112" s="224"/>
      <c r="N112" s="22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142</v>
      </c>
      <c r="AU112" s="19" t="s">
        <v>83</v>
      </c>
    </row>
    <row r="113" s="15" customFormat="1">
      <c r="A113" s="15"/>
      <c r="B113" s="249"/>
      <c r="C113" s="250"/>
      <c r="D113" s="228" t="s">
        <v>144</v>
      </c>
      <c r="E113" s="251" t="s">
        <v>19</v>
      </c>
      <c r="F113" s="252" t="s">
        <v>176</v>
      </c>
      <c r="G113" s="250"/>
      <c r="H113" s="251" t="s">
        <v>19</v>
      </c>
      <c r="I113" s="253"/>
      <c r="J113" s="250"/>
      <c r="K113" s="250"/>
      <c r="L113" s="254"/>
      <c r="M113" s="255"/>
      <c r="N113" s="256"/>
      <c r="O113" s="256"/>
      <c r="P113" s="256"/>
      <c r="Q113" s="256"/>
      <c r="R113" s="256"/>
      <c r="S113" s="256"/>
      <c r="T113" s="257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8" t="s">
        <v>144</v>
      </c>
      <c r="AU113" s="258" t="s">
        <v>83</v>
      </c>
      <c r="AV113" s="15" t="s">
        <v>81</v>
      </c>
      <c r="AW113" s="15" t="s">
        <v>35</v>
      </c>
      <c r="AX113" s="15" t="s">
        <v>73</v>
      </c>
      <c r="AY113" s="258" t="s">
        <v>133</v>
      </c>
    </row>
    <row r="114" s="13" customFormat="1">
      <c r="A114" s="13"/>
      <c r="B114" s="226"/>
      <c r="C114" s="227"/>
      <c r="D114" s="228" t="s">
        <v>144</v>
      </c>
      <c r="E114" s="229" t="s">
        <v>19</v>
      </c>
      <c r="F114" s="230" t="s">
        <v>177</v>
      </c>
      <c r="G114" s="227"/>
      <c r="H114" s="231">
        <v>237.34800000000001</v>
      </c>
      <c r="I114" s="232"/>
      <c r="J114" s="227"/>
      <c r="K114" s="227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144</v>
      </c>
      <c r="AU114" s="237" t="s">
        <v>83</v>
      </c>
      <c r="AV114" s="13" t="s">
        <v>83</v>
      </c>
      <c r="AW114" s="13" t="s">
        <v>35</v>
      </c>
      <c r="AX114" s="13" t="s">
        <v>81</v>
      </c>
      <c r="AY114" s="237" t="s">
        <v>133</v>
      </c>
    </row>
    <row r="115" s="2" customFormat="1" ht="49.05" customHeight="1">
      <c r="A115" s="40"/>
      <c r="B115" s="41"/>
      <c r="C115" s="207" t="s">
        <v>178</v>
      </c>
      <c r="D115" s="207" t="s">
        <v>136</v>
      </c>
      <c r="E115" s="208" t="s">
        <v>179</v>
      </c>
      <c r="F115" s="209" t="s">
        <v>180</v>
      </c>
      <c r="G115" s="210" t="s">
        <v>148</v>
      </c>
      <c r="H115" s="211">
        <v>19.420000000000002</v>
      </c>
      <c r="I115" s="212"/>
      <c r="J115" s="213">
        <f>ROUND(I115*H115,2)</f>
        <v>0</v>
      </c>
      <c r="K115" s="214"/>
      <c r="L115" s="46"/>
      <c r="M115" s="215" t="s">
        <v>19</v>
      </c>
      <c r="N115" s="216" t="s">
        <v>44</v>
      </c>
      <c r="O115" s="86"/>
      <c r="P115" s="217">
        <f>O115*H115</f>
        <v>0</v>
      </c>
      <c r="Q115" s="217">
        <v>0</v>
      </c>
      <c r="R115" s="217">
        <f>Q115*H115</f>
        <v>0</v>
      </c>
      <c r="S115" s="217">
        <v>0.055</v>
      </c>
      <c r="T115" s="218">
        <f>S115*H115</f>
        <v>1.0681000000000001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9" t="s">
        <v>140</v>
      </c>
      <c r="AT115" s="219" t="s">
        <v>136</v>
      </c>
      <c r="AU115" s="219" t="s">
        <v>83</v>
      </c>
      <c r="AY115" s="19" t="s">
        <v>133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9" t="s">
        <v>81</v>
      </c>
      <c r="BK115" s="220">
        <f>ROUND(I115*H115,2)</f>
        <v>0</v>
      </c>
      <c r="BL115" s="19" t="s">
        <v>140</v>
      </c>
      <c r="BM115" s="219" t="s">
        <v>181</v>
      </c>
    </row>
    <row r="116" s="2" customFormat="1">
      <c r="A116" s="40"/>
      <c r="B116" s="41"/>
      <c r="C116" s="42"/>
      <c r="D116" s="221" t="s">
        <v>142</v>
      </c>
      <c r="E116" s="42"/>
      <c r="F116" s="222" t="s">
        <v>182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142</v>
      </c>
      <c r="AU116" s="19" t="s">
        <v>83</v>
      </c>
    </row>
    <row r="117" s="13" customFormat="1">
      <c r="A117" s="13"/>
      <c r="B117" s="226"/>
      <c r="C117" s="227"/>
      <c r="D117" s="228" t="s">
        <v>144</v>
      </c>
      <c r="E117" s="229" t="s">
        <v>19</v>
      </c>
      <c r="F117" s="230" t="s">
        <v>183</v>
      </c>
      <c r="G117" s="227"/>
      <c r="H117" s="231">
        <v>19.420000000000002</v>
      </c>
      <c r="I117" s="232"/>
      <c r="J117" s="227"/>
      <c r="K117" s="227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144</v>
      </c>
      <c r="AU117" s="237" t="s">
        <v>83</v>
      </c>
      <c r="AV117" s="13" t="s">
        <v>83</v>
      </c>
      <c r="AW117" s="13" t="s">
        <v>35</v>
      </c>
      <c r="AX117" s="13" t="s">
        <v>81</v>
      </c>
      <c r="AY117" s="237" t="s">
        <v>133</v>
      </c>
    </row>
    <row r="118" s="2" customFormat="1" ht="44.25" customHeight="1">
      <c r="A118" s="40"/>
      <c r="B118" s="41"/>
      <c r="C118" s="207" t="s">
        <v>184</v>
      </c>
      <c r="D118" s="207" t="s">
        <v>136</v>
      </c>
      <c r="E118" s="208" t="s">
        <v>185</v>
      </c>
      <c r="F118" s="209" t="s">
        <v>186</v>
      </c>
      <c r="G118" s="210" t="s">
        <v>148</v>
      </c>
      <c r="H118" s="211">
        <v>5</v>
      </c>
      <c r="I118" s="212"/>
      <c r="J118" s="213">
        <f>ROUND(I118*H118,2)</f>
        <v>0</v>
      </c>
      <c r="K118" s="214"/>
      <c r="L118" s="46"/>
      <c r="M118" s="215" t="s">
        <v>19</v>
      </c>
      <c r="N118" s="216" t="s">
        <v>44</v>
      </c>
      <c r="O118" s="86"/>
      <c r="P118" s="217">
        <f>O118*H118</f>
        <v>0</v>
      </c>
      <c r="Q118" s="217">
        <v>0</v>
      </c>
      <c r="R118" s="217">
        <f>Q118*H118</f>
        <v>0</v>
      </c>
      <c r="S118" s="217">
        <v>0.041000000000000002</v>
      </c>
      <c r="T118" s="218">
        <f>S118*H118</f>
        <v>0.20500000000000002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9" t="s">
        <v>140</v>
      </c>
      <c r="AT118" s="219" t="s">
        <v>136</v>
      </c>
      <c r="AU118" s="219" t="s">
        <v>83</v>
      </c>
      <c r="AY118" s="19" t="s">
        <v>133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9" t="s">
        <v>81</v>
      </c>
      <c r="BK118" s="220">
        <f>ROUND(I118*H118,2)</f>
        <v>0</v>
      </c>
      <c r="BL118" s="19" t="s">
        <v>140</v>
      </c>
      <c r="BM118" s="219" t="s">
        <v>187</v>
      </c>
    </row>
    <row r="119" s="2" customFormat="1">
      <c r="A119" s="40"/>
      <c r="B119" s="41"/>
      <c r="C119" s="42"/>
      <c r="D119" s="221" t="s">
        <v>142</v>
      </c>
      <c r="E119" s="42"/>
      <c r="F119" s="222" t="s">
        <v>188</v>
      </c>
      <c r="G119" s="42"/>
      <c r="H119" s="42"/>
      <c r="I119" s="223"/>
      <c r="J119" s="42"/>
      <c r="K119" s="42"/>
      <c r="L119" s="46"/>
      <c r="M119" s="224"/>
      <c r="N119" s="225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142</v>
      </c>
      <c r="AU119" s="19" t="s">
        <v>83</v>
      </c>
    </row>
    <row r="120" s="13" customFormat="1">
      <c r="A120" s="13"/>
      <c r="B120" s="226"/>
      <c r="C120" s="227"/>
      <c r="D120" s="228" t="s">
        <v>144</v>
      </c>
      <c r="E120" s="229" t="s">
        <v>19</v>
      </c>
      <c r="F120" s="230" t="s">
        <v>189</v>
      </c>
      <c r="G120" s="227"/>
      <c r="H120" s="231">
        <v>5</v>
      </c>
      <c r="I120" s="232"/>
      <c r="J120" s="227"/>
      <c r="K120" s="227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144</v>
      </c>
      <c r="AU120" s="237" t="s">
        <v>83</v>
      </c>
      <c r="AV120" s="13" t="s">
        <v>83</v>
      </c>
      <c r="AW120" s="13" t="s">
        <v>35</v>
      </c>
      <c r="AX120" s="13" t="s">
        <v>81</v>
      </c>
      <c r="AY120" s="237" t="s">
        <v>133</v>
      </c>
    </row>
    <row r="121" s="2" customFormat="1" ht="37.8" customHeight="1">
      <c r="A121" s="40"/>
      <c r="B121" s="41"/>
      <c r="C121" s="207" t="s">
        <v>134</v>
      </c>
      <c r="D121" s="207" t="s">
        <v>136</v>
      </c>
      <c r="E121" s="208" t="s">
        <v>190</v>
      </c>
      <c r="F121" s="209" t="s">
        <v>191</v>
      </c>
      <c r="G121" s="210" t="s">
        <v>148</v>
      </c>
      <c r="H121" s="211">
        <v>26.800000000000001</v>
      </c>
      <c r="I121" s="212"/>
      <c r="J121" s="213">
        <f>ROUND(I121*H121,2)</f>
        <v>0</v>
      </c>
      <c r="K121" s="214"/>
      <c r="L121" s="46"/>
      <c r="M121" s="215" t="s">
        <v>19</v>
      </c>
      <c r="N121" s="216" t="s">
        <v>44</v>
      </c>
      <c r="O121" s="86"/>
      <c r="P121" s="217">
        <f>O121*H121</f>
        <v>0</v>
      </c>
      <c r="Q121" s="217">
        <v>0</v>
      </c>
      <c r="R121" s="217">
        <f>Q121*H121</f>
        <v>0</v>
      </c>
      <c r="S121" s="217">
        <v>0.063</v>
      </c>
      <c r="T121" s="218">
        <f>S121*H121</f>
        <v>1.6884000000000001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9" t="s">
        <v>140</v>
      </c>
      <c r="AT121" s="219" t="s">
        <v>136</v>
      </c>
      <c r="AU121" s="219" t="s">
        <v>83</v>
      </c>
      <c r="AY121" s="19" t="s">
        <v>133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9" t="s">
        <v>81</v>
      </c>
      <c r="BK121" s="220">
        <f>ROUND(I121*H121,2)</f>
        <v>0</v>
      </c>
      <c r="BL121" s="19" t="s">
        <v>140</v>
      </c>
      <c r="BM121" s="219" t="s">
        <v>192</v>
      </c>
    </row>
    <row r="122" s="2" customFormat="1">
      <c r="A122" s="40"/>
      <c r="B122" s="41"/>
      <c r="C122" s="42"/>
      <c r="D122" s="221" t="s">
        <v>142</v>
      </c>
      <c r="E122" s="42"/>
      <c r="F122" s="222" t="s">
        <v>193</v>
      </c>
      <c r="G122" s="42"/>
      <c r="H122" s="42"/>
      <c r="I122" s="223"/>
      <c r="J122" s="42"/>
      <c r="K122" s="42"/>
      <c r="L122" s="46"/>
      <c r="M122" s="224"/>
      <c r="N122" s="22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142</v>
      </c>
      <c r="AU122" s="19" t="s">
        <v>83</v>
      </c>
    </row>
    <row r="123" s="13" customFormat="1">
      <c r="A123" s="13"/>
      <c r="B123" s="226"/>
      <c r="C123" s="227"/>
      <c r="D123" s="228" t="s">
        <v>144</v>
      </c>
      <c r="E123" s="229" t="s">
        <v>19</v>
      </c>
      <c r="F123" s="230" t="s">
        <v>194</v>
      </c>
      <c r="G123" s="227"/>
      <c r="H123" s="231">
        <v>26.800000000000001</v>
      </c>
      <c r="I123" s="232"/>
      <c r="J123" s="227"/>
      <c r="K123" s="227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144</v>
      </c>
      <c r="AU123" s="237" t="s">
        <v>83</v>
      </c>
      <c r="AV123" s="13" t="s">
        <v>83</v>
      </c>
      <c r="AW123" s="13" t="s">
        <v>35</v>
      </c>
      <c r="AX123" s="13" t="s">
        <v>81</v>
      </c>
      <c r="AY123" s="237" t="s">
        <v>133</v>
      </c>
    </row>
    <row r="124" s="2" customFormat="1" ht="33" customHeight="1">
      <c r="A124" s="40"/>
      <c r="B124" s="41"/>
      <c r="C124" s="207" t="s">
        <v>195</v>
      </c>
      <c r="D124" s="207" t="s">
        <v>136</v>
      </c>
      <c r="E124" s="208" t="s">
        <v>196</v>
      </c>
      <c r="F124" s="209" t="s">
        <v>197</v>
      </c>
      <c r="G124" s="210" t="s">
        <v>148</v>
      </c>
      <c r="H124" s="211">
        <v>2.73</v>
      </c>
      <c r="I124" s="212"/>
      <c r="J124" s="213">
        <f>ROUND(I124*H124,2)</f>
        <v>0</v>
      </c>
      <c r="K124" s="214"/>
      <c r="L124" s="46"/>
      <c r="M124" s="215" t="s">
        <v>19</v>
      </c>
      <c r="N124" s="216" t="s">
        <v>44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0.050999999999999997</v>
      </c>
      <c r="T124" s="218">
        <f>S124*H124</f>
        <v>0.13922999999999999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140</v>
      </c>
      <c r="AT124" s="219" t="s">
        <v>136</v>
      </c>
      <c r="AU124" s="219" t="s">
        <v>83</v>
      </c>
      <c r="AY124" s="19" t="s">
        <v>133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81</v>
      </c>
      <c r="BK124" s="220">
        <f>ROUND(I124*H124,2)</f>
        <v>0</v>
      </c>
      <c r="BL124" s="19" t="s">
        <v>140</v>
      </c>
      <c r="BM124" s="219" t="s">
        <v>198</v>
      </c>
    </row>
    <row r="125" s="2" customFormat="1">
      <c r="A125" s="40"/>
      <c r="B125" s="41"/>
      <c r="C125" s="42"/>
      <c r="D125" s="221" t="s">
        <v>142</v>
      </c>
      <c r="E125" s="42"/>
      <c r="F125" s="222" t="s">
        <v>199</v>
      </c>
      <c r="G125" s="42"/>
      <c r="H125" s="42"/>
      <c r="I125" s="223"/>
      <c r="J125" s="42"/>
      <c r="K125" s="42"/>
      <c r="L125" s="46"/>
      <c r="M125" s="224"/>
      <c r="N125" s="22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142</v>
      </c>
      <c r="AU125" s="19" t="s">
        <v>83</v>
      </c>
    </row>
    <row r="126" s="13" customFormat="1">
      <c r="A126" s="13"/>
      <c r="B126" s="226"/>
      <c r="C126" s="227"/>
      <c r="D126" s="228" t="s">
        <v>144</v>
      </c>
      <c r="E126" s="229" t="s">
        <v>19</v>
      </c>
      <c r="F126" s="230" t="s">
        <v>200</v>
      </c>
      <c r="G126" s="227"/>
      <c r="H126" s="231">
        <v>2.73</v>
      </c>
      <c r="I126" s="232"/>
      <c r="J126" s="227"/>
      <c r="K126" s="227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144</v>
      </c>
      <c r="AU126" s="237" t="s">
        <v>83</v>
      </c>
      <c r="AV126" s="13" t="s">
        <v>83</v>
      </c>
      <c r="AW126" s="13" t="s">
        <v>35</v>
      </c>
      <c r="AX126" s="13" t="s">
        <v>81</v>
      </c>
      <c r="AY126" s="237" t="s">
        <v>133</v>
      </c>
    </row>
    <row r="127" s="2" customFormat="1" ht="55.5" customHeight="1">
      <c r="A127" s="40"/>
      <c r="B127" s="41"/>
      <c r="C127" s="207" t="s">
        <v>201</v>
      </c>
      <c r="D127" s="207" t="s">
        <v>136</v>
      </c>
      <c r="E127" s="208" t="s">
        <v>202</v>
      </c>
      <c r="F127" s="209" t="s">
        <v>203</v>
      </c>
      <c r="G127" s="210" t="s">
        <v>139</v>
      </c>
      <c r="H127" s="211">
        <v>12.698</v>
      </c>
      <c r="I127" s="212"/>
      <c r="J127" s="213">
        <f>ROUND(I127*H127,2)</f>
        <v>0</v>
      </c>
      <c r="K127" s="214"/>
      <c r="L127" s="46"/>
      <c r="M127" s="215" t="s">
        <v>19</v>
      </c>
      <c r="N127" s="216" t="s">
        <v>44</v>
      </c>
      <c r="O127" s="86"/>
      <c r="P127" s="217">
        <f>O127*H127</f>
        <v>0</v>
      </c>
      <c r="Q127" s="217">
        <v>0</v>
      </c>
      <c r="R127" s="217">
        <f>Q127*H127</f>
        <v>0</v>
      </c>
      <c r="S127" s="217">
        <v>1.8</v>
      </c>
      <c r="T127" s="218">
        <f>S127*H127</f>
        <v>22.856400000000001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9" t="s">
        <v>140</v>
      </c>
      <c r="AT127" s="219" t="s">
        <v>136</v>
      </c>
      <c r="AU127" s="219" t="s">
        <v>83</v>
      </c>
      <c r="AY127" s="19" t="s">
        <v>133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9" t="s">
        <v>81</v>
      </c>
      <c r="BK127" s="220">
        <f>ROUND(I127*H127,2)</f>
        <v>0</v>
      </c>
      <c r="BL127" s="19" t="s">
        <v>140</v>
      </c>
      <c r="BM127" s="219" t="s">
        <v>204</v>
      </c>
    </row>
    <row r="128" s="2" customFormat="1">
      <c r="A128" s="40"/>
      <c r="B128" s="41"/>
      <c r="C128" s="42"/>
      <c r="D128" s="221" t="s">
        <v>142</v>
      </c>
      <c r="E128" s="42"/>
      <c r="F128" s="222" t="s">
        <v>205</v>
      </c>
      <c r="G128" s="42"/>
      <c r="H128" s="42"/>
      <c r="I128" s="223"/>
      <c r="J128" s="42"/>
      <c r="K128" s="42"/>
      <c r="L128" s="46"/>
      <c r="M128" s="224"/>
      <c r="N128" s="225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142</v>
      </c>
      <c r="AU128" s="19" t="s">
        <v>83</v>
      </c>
    </row>
    <row r="129" s="13" customFormat="1">
      <c r="A129" s="13"/>
      <c r="B129" s="226"/>
      <c r="C129" s="227"/>
      <c r="D129" s="228" t="s">
        <v>144</v>
      </c>
      <c r="E129" s="229" t="s">
        <v>19</v>
      </c>
      <c r="F129" s="230" t="s">
        <v>206</v>
      </c>
      <c r="G129" s="227"/>
      <c r="H129" s="231">
        <v>5.5800000000000001</v>
      </c>
      <c r="I129" s="232"/>
      <c r="J129" s="227"/>
      <c r="K129" s="227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144</v>
      </c>
      <c r="AU129" s="237" t="s">
        <v>83</v>
      </c>
      <c r="AV129" s="13" t="s">
        <v>83</v>
      </c>
      <c r="AW129" s="13" t="s">
        <v>35</v>
      </c>
      <c r="AX129" s="13" t="s">
        <v>73</v>
      </c>
      <c r="AY129" s="237" t="s">
        <v>133</v>
      </c>
    </row>
    <row r="130" s="13" customFormat="1">
      <c r="A130" s="13"/>
      <c r="B130" s="226"/>
      <c r="C130" s="227"/>
      <c r="D130" s="228" t="s">
        <v>144</v>
      </c>
      <c r="E130" s="229" t="s">
        <v>19</v>
      </c>
      <c r="F130" s="230" t="s">
        <v>207</v>
      </c>
      <c r="G130" s="227"/>
      <c r="H130" s="231">
        <v>4.0949999999999998</v>
      </c>
      <c r="I130" s="232"/>
      <c r="J130" s="227"/>
      <c r="K130" s="227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144</v>
      </c>
      <c r="AU130" s="237" t="s">
        <v>83</v>
      </c>
      <c r="AV130" s="13" t="s">
        <v>83</v>
      </c>
      <c r="AW130" s="13" t="s">
        <v>35</v>
      </c>
      <c r="AX130" s="13" t="s">
        <v>73</v>
      </c>
      <c r="AY130" s="237" t="s">
        <v>133</v>
      </c>
    </row>
    <row r="131" s="13" customFormat="1">
      <c r="A131" s="13"/>
      <c r="B131" s="226"/>
      <c r="C131" s="227"/>
      <c r="D131" s="228" t="s">
        <v>144</v>
      </c>
      <c r="E131" s="229" t="s">
        <v>19</v>
      </c>
      <c r="F131" s="230" t="s">
        <v>208</v>
      </c>
      <c r="G131" s="227"/>
      <c r="H131" s="231">
        <v>3.0230000000000001</v>
      </c>
      <c r="I131" s="232"/>
      <c r="J131" s="227"/>
      <c r="K131" s="227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144</v>
      </c>
      <c r="AU131" s="237" t="s">
        <v>83</v>
      </c>
      <c r="AV131" s="13" t="s">
        <v>83</v>
      </c>
      <c r="AW131" s="13" t="s">
        <v>35</v>
      </c>
      <c r="AX131" s="13" t="s">
        <v>73</v>
      </c>
      <c r="AY131" s="237" t="s">
        <v>133</v>
      </c>
    </row>
    <row r="132" s="14" customFormat="1">
      <c r="A132" s="14"/>
      <c r="B132" s="238"/>
      <c r="C132" s="239"/>
      <c r="D132" s="228" t="s">
        <v>144</v>
      </c>
      <c r="E132" s="240" t="s">
        <v>19</v>
      </c>
      <c r="F132" s="241" t="s">
        <v>153</v>
      </c>
      <c r="G132" s="239"/>
      <c r="H132" s="242">
        <v>12.698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8" t="s">
        <v>144</v>
      </c>
      <c r="AU132" s="248" t="s">
        <v>83</v>
      </c>
      <c r="AV132" s="14" t="s">
        <v>140</v>
      </c>
      <c r="AW132" s="14" t="s">
        <v>35</v>
      </c>
      <c r="AX132" s="14" t="s">
        <v>81</v>
      </c>
      <c r="AY132" s="248" t="s">
        <v>133</v>
      </c>
    </row>
    <row r="133" s="2" customFormat="1" ht="37.8" customHeight="1">
      <c r="A133" s="40"/>
      <c r="B133" s="41"/>
      <c r="C133" s="207" t="s">
        <v>8</v>
      </c>
      <c r="D133" s="207" t="s">
        <v>136</v>
      </c>
      <c r="E133" s="208" t="s">
        <v>209</v>
      </c>
      <c r="F133" s="209" t="s">
        <v>210</v>
      </c>
      <c r="G133" s="210" t="s">
        <v>211</v>
      </c>
      <c r="H133" s="211">
        <v>3</v>
      </c>
      <c r="I133" s="212"/>
      <c r="J133" s="213">
        <f>ROUND(I133*H133,2)</f>
        <v>0</v>
      </c>
      <c r="K133" s="214"/>
      <c r="L133" s="46"/>
      <c r="M133" s="215" t="s">
        <v>19</v>
      </c>
      <c r="N133" s="216" t="s">
        <v>44</v>
      </c>
      <c r="O133" s="86"/>
      <c r="P133" s="217">
        <f>O133*H133</f>
        <v>0</v>
      </c>
      <c r="Q133" s="217">
        <v>0</v>
      </c>
      <c r="R133" s="217">
        <f>Q133*H133</f>
        <v>0</v>
      </c>
      <c r="S133" s="217">
        <v>0.097000000000000003</v>
      </c>
      <c r="T133" s="218">
        <f>S133*H133</f>
        <v>0.29100000000000004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9" t="s">
        <v>140</v>
      </c>
      <c r="AT133" s="219" t="s">
        <v>136</v>
      </c>
      <c r="AU133" s="219" t="s">
        <v>83</v>
      </c>
      <c r="AY133" s="19" t="s">
        <v>133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9" t="s">
        <v>81</v>
      </c>
      <c r="BK133" s="220">
        <f>ROUND(I133*H133,2)</f>
        <v>0</v>
      </c>
      <c r="BL133" s="19" t="s">
        <v>140</v>
      </c>
      <c r="BM133" s="219" t="s">
        <v>212</v>
      </c>
    </row>
    <row r="134" s="2" customFormat="1">
      <c r="A134" s="40"/>
      <c r="B134" s="41"/>
      <c r="C134" s="42"/>
      <c r="D134" s="221" t="s">
        <v>142</v>
      </c>
      <c r="E134" s="42"/>
      <c r="F134" s="222" t="s">
        <v>213</v>
      </c>
      <c r="G134" s="42"/>
      <c r="H134" s="42"/>
      <c r="I134" s="223"/>
      <c r="J134" s="42"/>
      <c r="K134" s="42"/>
      <c r="L134" s="46"/>
      <c r="M134" s="224"/>
      <c r="N134" s="225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142</v>
      </c>
      <c r="AU134" s="19" t="s">
        <v>83</v>
      </c>
    </row>
    <row r="135" s="2" customFormat="1" ht="37.8" customHeight="1">
      <c r="A135" s="40"/>
      <c r="B135" s="41"/>
      <c r="C135" s="207" t="s">
        <v>214</v>
      </c>
      <c r="D135" s="207" t="s">
        <v>136</v>
      </c>
      <c r="E135" s="208" t="s">
        <v>215</v>
      </c>
      <c r="F135" s="209" t="s">
        <v>216</v>
      </c>
      <c r="G135" s="210" t="s">
        <v>217</v>
      </c>
      <c r="H135" s="211">
        <v>22</v>
      </c>
      <c r="I135" s="212"/>
      <c r="J135" s="213">
        <f>ROUND(I135*H135,2)</f>
        <v>0</v>
      </c>
      <c r="K135" s="214"/>
      <c r="L135" s="46"/>
      <c r="M135" s="215" t="s">
        <v>19</v>
      </c>
      <c r="N135" s="216" t="s">
        <v>44</v>
      </c>
      <c r="O135" s="86"/>
      <c r="P135" s="217">
        <f>O135*H135</f>
        <v>0</v>
      </c>
      <c r="Q135" s="217">
        <v>0</v>
      </c>
      <c r="R135" s="217">
        <f>Q135*H135</f>
        <v>0</v>
      </c>
      <c r="S135" s="217">
        <v>0.081000000000000003</v>
      </c>
      <c r="T135" s="218">
        <f>S135*H135</f>
        <v>1.782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9" t="s">
        <v>140</v>
      </c>
      <c r="AT135" s="219" t="s">
        <v>136</v>
      </c>
      <c r="AU135" s="219" t="s">
        <v>83</v>
      </c>
      <c r="AY135" s="19" t="s">
        <v>133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9" t="s">
        <v>81</v>
      </c>
      <c r="BK135" s="220">
        <f>ROUND(I135*H135,2)</f>
        <v>0</v>
      </c>
      <c r="BL135" s="19" t="s">
        <v>140</v>
      </c>
      <c r="BM135" s="219" t="s">
        <v>218</v>
      </c>
    </row>
    <row r="136" s="2" customFormat="1">
      <c r="A136" s="40"/>
      <c r="B136" s="41"/>
      <c r="C136" s="42"/>
      <c r="D136" s="221" t="s">
        <v>142</v>
      </c>
      <c r="E136" s="42"/>
      <c r="F136" s="222" t="s">
        <v>219</v>
      </c>
      <c r="G136" s="42"/>
      <c r="H136" s="42"/>
      <c r="I136" s="223"/>
      <c r="J136" s="42"/>
      <c r="K136" s="42"/>
      <c r="L136" s="46"/>
      <c r="M136" s="224"/>
      <c r="N136" s="225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142</v>
      </c>
      <c r="AU136" s="19" t="s">
        <v>83</v>
      </c>
    </row>
    <row r="137" s="13" customFormat="1">
      <c r="A137" s="13"/>
      <c r="B137" s="226"/>
      <c r="C137" s="227"/>
      <c r="D137" s="228" t="s">
        <v>144</v>
      </c>
      <c r="E137" s="229" t="s">
        <v>19</v>
      </c>
      <c r="F137" s="230" t="s">
        <v>220</v>
      </c>
      <c r="G137" s="227"/>
      <c r="H137" s="231">
        <v>22</v>
      </c>
      <c r="I137" s="232"/>
      <c r="J137" s="227"/>
      <c r="K137" s="227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144</v>
      </c>
      <c r="AU137" s="237" t="s">
        <v>83</v>
      </c>
      <c r="AV137" s="13" t="s">
        <v>83</v>
      </c>
      <c r="AW137" s="13" t="s">
        <v>35</v>
      </c>
      <c r="AX137" s="13" t="s">
        <v>81</v>
      </c>
      <c r="AY137" s="237" t="s">
        <v>133</v>
      </c>
    </row>
    <row r="138" s="2" customFormat="1" ht="49.05" customHeight="1">
      <c r="A138" s="40"/>
      <c r="B138" s="41"/>
      <c r="C138" s="207" t="s">
        <v>221</v>
      </c>
      <c r="D138" s="207" t="s">
        <v>136</v>
      </c>
      <c r="E138" s="208" t="s">
        <v>222</v>
      </c>
      <c r="F138" s="209" t="s">
        <v>223</v>
      </c>
      <c r="G138" s="210" t="s">
        <v>217</v>
      </c>
      <c r="H138" s="211">
        <v>44</v>
      </c>
      <c r="I138" s="212"/>
      <c r="J138" s="213">
        <f>ROUND(I138*H138,2)</f>
        <v>0</v>
      </c>
      <c r="K138" s="214"/>
      <c r="L138" s="46"/>
      <c r="M138" s="215" t="s">
        <v>19</v>
      </c>
      <c r="N138" s="216" t="s">
        <v>44</v>
      </c>
      <c r="O138" s="86"/>
      <c r="P138" s="217">
        <f>O138*H138</f>
        <v>0</v>
      </c>
      <c r="Q138" s="217">
        <v>0</v>
      </c>
      <c r="R138" s="217">
        <f>Q138*H138</f>
        <v>0</v>
      </c>
      <c r="S138" s="217">
        <v>0.040000000000000001</v>
      </c>
      <c r="T138" s="218">
        <f>S138*H138</f>
        <v>1.76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9" t="s">
        <v>140</v>
      </c>
      <c r="AT138" s="219" t="s">
        <v>136</v>
      </c>
      <c r="AU138" s="219" t="s">
        <v>83</v>
      </c>
      <c r="AY138" s="19" t="s">
        <v>133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9" t="s">
        <v>81</v>
      </c>
      <c r="BK138" s="220">
        <f>ROUND(I138*H138,2)</f>
        <v>0</v>
      </c>
      <c r="BL138" s="19" t="s">
        <v>140</v>
      </c>
      <c r="BM138" s="219" t="s">
        <v>224</v>
      </c>
    </row>
    <row r="139" s="2" customFormat="1">
      <c r="A139" s="40"/>
      <c r="B139" s="41"/>
      <c r="C139" s="42"/>
      <c r="D139" s="221" t="s">
        <v>142</v>
      </c>
      <c r="E139" s="42"/>
      <c r="F139" s="222" t="s">
        <v>225</v>
      </c>
      <c r="G139" s="42"/>
      <c r="H139" s="42"/>
      <c r="I139" s="223"/>
      <c r="J139" s="42"/>
      <c r="K139" s="42"/>
      <c r="L139" s="46"/>
      <c r="M139" s="224"/>
      <c r="N139" s="225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142</v>
      </c>
      <c r="AU139" s="19" t="s">
        <v>83</v>
      </c>
    </row>
    <row r="140" s="2" customFormat="1" ht="33" customHeight="1">
      <c r="A140" s="40"/>
      <c r="B140" s="41"/>
      <c r="C140" s="207" t="s">
        <v>226</v>
      </c>
      <c r="D140" s="207" t="s">
        <v>136</v>
      </c>
      <c r="E140" s="208" t="s">
        <v>227</v>
      </c>
      <c r="F140" s="209" t="s">
        <v>228</v>
      </c>
      <c r="G140" s="210" t="s">
        <v>148</v>
      </c>
      <c r="H140" s="211">
        <v>306.82499999999999</v>
      </c>
      <c r="I140" s="212"/>
      <c r="J140" s="213">
        <f>ROUND(I140*H140,2)</f>
        <v>0</v>
      </c>
      <c r="K140" s="214"/>
      <c r="L140" s="46"/>
      <c r="M140" s="215" t="s">
        <v>19</v>
      </c>
      <c r="N140" s="216" t="s">
        <v>44</v>
      </c>
      <c r="O140" s="86"/>
      <c r="P140" s="217">
        <f>O140*H140</f>
        <v>0</v>
      </c>
      <c r="Q140" s="217">
        <v>0</v>
      </c>
      <c r="R140" s="217">
        <f>Q140*H140</f>
        <v>0</v>
      </c>
      <c r="S140" s="217">
        <v>0.050000000000000003</v>
      </c>
      <c r="T140" s="218">
        <f>S140*H140</f>
        <v>15.341250000000001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9" t="s">
        <v>140</v>
      </c>
      <c r="AT140" s="219" t="s">
        <v>136</v>
      </c>
      <c r="AU140" s="219" t="s">
        <v>83</v>
      </c>
      <c r="AY140" s="19" t="s">
        <v>133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9" t="s">
        <v>81</v>
      </c>
      <c r="BK140" s="220">
        <f>ROUND(I140*H140,2)</f>
        <v>0</v>
      </c>
      <c r="BL140" s="19" t="s">
        <v>140</v>
      </c>
      <c r="BM140" s="219" t="s">
        <v>229</v>
      </c>
    </row>
    <row r="141" s="2" customFormat="1">
      <c r="A141" s="40"/>
      <c r="B141" s="41"/>
      <c r="C141" s="42"/>
      <c r="D141" s="221" t="s">
        <v>142</v>
      </c>
      <c r="E141" s="42"/>
      <c r="F141" s="222" t="s">
        <v>230</v>
      </c>
      <c r="G141" s="42"/>
      <c r="H141" s="42"/>
      <c r="I141" s="223"/>
      <c r="J141" s="42"/>
      <c r="K141" s="42"/>
      <c r="L141" s="46"/>
      <c r="M141" s="224"/>
      <c r="N141" s="225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142</v>
      </c>
      <c r="AU141" s="19" t="s">
        <v>83</v>
      </c>
    </row>
    <row r="142" s="13" customFormat="1">
      <c r="A142" s="13"/>
      <c r="B142" s="226"/>
      <c r="C142" s="227"/>
      <c r="D142" s="228" t="s">
        <v>144</v>
      </c>
      <c r="E142" s="229" t="s">
        <v>19</v>
      </c>
      <c r="F142" s="230" t="s">
        <v>231</v>
      </c>
      <c r="G142" s="227"/>
      <c r="H142" s="231">
        <v>263.19999999999999</v>
      </c>
      <c r="I142" s="232"/>
      <c r="J142" s="227"/>
      <c r="K142" s="227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144</v>
      </c>
      <c r="AU142" s="237" t="s">
        <v>83</v>
      </c>
      <c r="AV142" s="13" t="s">
        <v>83</v>
      </c>
      <c r="AW142" s="13" t="s">
        <v>35</v>
      </c>
      <c r="AX142" s="13" t="s">
        <v>73</v>
      </c>
      <c r="AY142" s="237" t="s">
        <v>133</v>
      </c>
    </row>
    <row r="143" s="13" customFormat="1">
      <c r="A143" s="13"/>
      <c r="B143" s="226"/>
      <c r="C143" s="227"/>
      <c r="D143" s="228" t="s">
        <v>144</v>
      </c>
      <c r="E143" s="229" t="s">
        <v>19</v>
      </c>
      <c r="F143" s="230" t="s">
        <v>232</v>
      </c>
      <c r="G143" s="227"/>
      <c r="H143" s="231">
        <v>43.625</v>
      </c>
      <c r="I143" s="232"/>
      <c r="J143" s="227"/>
      <c r="K143" s="227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144</v>
      </c>
      <c r="AU143" s="237" t="s">
        <v>83</v>
      </c>
      <c r="AV143" s="13" t="s">
        <v>83</v>
      </c>
      <c r="AW143" s="13" t="s">
        <v>35</v>
      </c>
      <c r="AX143" s="13" t="s">
        <v>73</v>
      </c>
      <c r="AY143" s="237" t="s">
        <v>133</v>
      </c>
    </row>
    <row r="144" s="14" customFormat="1">
      <c r="A144" s="14"/>
      <c r="B144" s="238"/>
      <c r="C144" s="239"/>
      <c r="D144" s="228" t="s">
        <v>144</v>
      </c>
      <c r="E144" s="240" t="s">
        <v>19</v>
      </c>
      <c r="F144" s="241" t="s">
        <v>153</v>
      </c>
      <c r="G144" s="239"/>
      <c r="H144" s="242">
        <v>306.82499999999999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8" t="s">
        <v>144</v>
      </c>
      <c r="AU144" s="248" t="s">
        <v>83</v>
      </c>
      <c r="AV144" s="14" t="s">
        <v>140</v>
      </c>
      <c r="AW144" s="14" t="s">
        <v>35</v>
      </c>
      <c r="AX144" s="14" t="s">
        <v>81</v>
      </c>
      <c r="AY144" s="248" t="s">
        <v>133</v>
      </c>
    </row>
    <row r="145" s="2" customFormat="1" ht="44.25" customHeight="1">
      <c r="A145" s="40"/>
      <c r="B145" s="41"/>
      <c r="C145" s="207" t="s">
        <v>233</v>
      </c>
      <c r="D145" s="207" t="s">
        <v>136</v>
      </c>
      <c r="E145" s="208" t="s">
        <v>234</v>
      </c>
      <c r="F145" s="209" t="s">
        <v>235</v>
      </c>
      <c r="G145" s="210" t="s">
        <v>148</v>
      </c>
      <c r="H145" s="211">
        <v>182.38499999999999</v>
      </c>
      <c r="I145" s="212"/>
      <c r="J145" s="213">
        <f>ROUND(I145*H145,2)</f>
        <v>0</v>
      </c>
      <c r="K145" s="214"/>
      <c r="L145" s="46"/>
      <c r="M145" s="215" t="s">
        <v>19</v>
      </c>
      <c r="N145" s="216" t="s">
        <v>44</v>
      </c>
      <c r="O145" s="86"/>
      <c r="P145" s="217">
        <f>O145*H145</f>
        <v>0</v>
      </c>
      <c r="Q145" s="217">
        <v>0</v>
      </c>
      <c r="R145" s="217">
        <f>Q145*H145</f>
        <v>0</v>
      </c>
      <c r="S145" s="217">
        <v>0.058999999999999997</v>
      </c>
      <c r="T145" s="218">
        <f>S145*H145</f>
        <v>10.760714999999999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9" t="s">
        <v>140</v>
      </c>
      <c r="AT145" s="219" t="s">
        <v>136</v>
      </c>
      <c r="AU145" s="219" t="s">
        <v>83</v>
      </c>
      <c r="AY145" s="19" t="s">
        <v>133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9" t="s">
        <v>81</v>
      </c>
      <c r="BK145" s="220">
        <f>ROUND(I145*H145,2)</f>
        <v>0</v>
      </c>
      <c r="BL145" s="19" t="s">
        <v>140</v>
      </c>
      <c r="BM145" s="219" t="s">
        <v>236</v>
      </c>
    </row>
    <row r="146" s="2" customFormat="1">
      <c r="A146" s="40"/>
      <c r="B146" s="41"/>
      <c r="C146" s="42"/>
      <c r="D146" s="221" t="s">
        <v>142</v>
      </c>
      <c r="E146" s="42"/>
      <c r="F146" s="222" t="s">
        <v>237</v>
      </c>
      <c r="G146" s="42"/>
      <c r="H146" s="42"/>
      <c r="I146" s="223"/>
      <c r="J146" s="42"/>
      <c r="K146" s="42"/>
      <c r="L146" s="46"/>
      <c r="M146" s="224"/>
      <c r="N146" s="225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142</v>
      </c>
      <c r="AU146" s="19" t="s">
        <v>83</v>
      </c>
    </row>
    <row r="147" s="13" customFormat="1">
      <c r="A147" s="13"/>
      <c r="B147" s="226"/>
      <c r="C147" s="227"/>
      <c r="D147" s="228" t="s">
        <v>144</v>
      </c>
      <c r="E147" s="229" t="s">
        <v>19</v>
      </c>
      <c r="F147" s="230" t="s">
        <v>238</v>
      </c>
      <c r="G147" s="227"/>
      <c r="H147" s="231">
        <v>182.38499999999999</v>
      </c>
      <c r="I147" s="232"/>
      <c r="J147" s="227"/>
      <c r="K147" s="227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144</v>
      </c>
      <c r="AU147" s="237" t="s">
        <v>83</v>
      </c>
      <c r="AV147" s="13" t="s">
        <v>83</v>
      </c>
      <c r="AW147" s="13" t="s">
        <v>35</v>
      </c>
      <c r="AX147" s="13" t="s">
        <v>81</v>
      </c>
      <c r="AY147" s="237" t="s">
        <v>133</v>
      </c>
    </row>
    <row r="148" s="2" customFormat="1" ht="16.5" customHeight="1">
      <c r="A148" s="40"/>
      <c r="B148" s="41"/>
      <c r="C148" s="207" t="s">
        <v>239</v>
      </c>
      <c r="D148" s="207" t="s">
        <v>136</v>
      </c>
      <c r="E148" s="208" t="s">
        <v>240</v>
      </c>
      <c r="F148" s="209" t="s">
        <v>241</v>
      </c>
      <c r="G148" s="210" t="s">
        <v>242</v>
      </c>
      <c r="H148" s="211">
        <v>1</v>
      </c>
      <c r="I148" s="212"/>
      <c r="J148" s="213">
        <f>ROUND(I148*H148,2)</f>
        <v>0</v>
      </c>
      <c r="K148" s="214"/>
      <c r="L148" s="46"/>
      <c r="M148" s="215" t="s">
        <v>19</v>
      </c>
      <c r="N148" s="216" t="s">
        <v>44</v>
      </c>
      <c r="O148" s="86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9" t="s">
        <v>140</v>
      </c>
      <c r="AT148" s="219" t="s">
        <v>136</v>
      </c>
      <c r="AU148" s="219" t="s">
        <v>83</v>
      </c>
      <c r="AY148" s="19" t="s">
        <v>133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9" t="s">
        <v>81</v>
      </c>
      <c r="BK148" s="220">
        <f>ROUND(I148*H148,2)</f>
        <v>0</v>
      </c>
      <c r="BL148" s="19" t="s">
        <v>140</v>
      </c>
      <c r="BM148" s="219" t="s">
        <v>243</v>
      </c>
    </row>
    <row r="149" s="2" customFormat="1" ht="16.5" customHeight="1">
      <c r="A149" s="40"/>
      <c r="B149" s="41"/>
      <c r="C149" s="207" t="s">
        <v>244</v>
      </c>
      <c r="D149" s="207" t="s">
        <v>136</v>
      </c>
      <c r="E149" s="208" t="s">
        <v>245</v>
      </c>
      <c r="F149" s="209" t="s">
        <v>246</v>
      </c>
      <c r="G149" s="210" t="s">
        <v>242</v>
      </c>
      <c r="H149" s="211">
        <v>1</v>
      </c>
      <c r="I149" s="212"/>
      <c r="J149" s="213">
        <f>ROUND(I149*H149,2)</f>
        <v>0</v>
      </c>
      <c r="K149" s="214"/>
      <c r="L149" s="46"/>
      <c r="M149" s="215" t="s">
        <v>19</v>
      </c>
      <c r="N149" s="216" t="s">
        <v>44</v>
      </c>
      <c r="O149" s="86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9" t="s">
        <v>140</v>
      </c>
      <c r="AT149" s="219" t="s">
        <v>136</v>
      </c>
      <c r="AU149" s="219" t="s">
        <v>83</v>
      </c>
      <c r="AY149" s="19" t="s">
        <v>133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9" t="s">
        <v>81</v>
      </c>
      <c r="BK149" s="220">
        <f>ROUND(I149*H149,2)</f>
        <v>0</v>
      </c>
      <c r="BL149" s="19" t="s">
        <v>140</v>
      </c>
      <c r="BM149" s="219" t="s">
        <v>247</v>
      </c>
    </row>
    <row r="150" s="12" customFormat="1" ht="22.8" customHeight="1">
      <c r="A150" s="12"/>
      <c r="B150" s="191"/>
      <c r="C150" s="192"/>
      <c r="D150" s="193" t="s">
        <v>72</v>
      </c>
      <c r="E150" s="205" t="s">
        <v>248</v>
      </c>
      <c r="F150" s="205" t="s">
        <v>249</v>
      </c>
      <c r="G150" s="192"/>
      <c r="H150" s="192"/>
      <c r="I150" s="195"/>
      <c r="J150" s="206">
        <f>BK150</f>
        <v>0</v>
      </c>
      <c r="K150" s="192"/>
      <c r="L150" s="197"/>
      <c r="M150" s="198"/>
      <c r="N150" s="199"/>
      <c r="O150" s="199"/>
      <c r="P150" s="200">
        <f>SUM(P151:P157)</f>
        <v>0</v>
      </c>
      <c r="Q150" s="199"/>
      <c r="R150" s="200">
        <f>SUM(R151:R157)</f>
        <v>0</v>
      </c>
      <c r="S150" s="199"/>
      <c r="T150" s="201">
        <f>SUM(T151:T157)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2" t="s">
        <v>81</v>
      </c>
      <c r="AT150" s="203" t="s">
        <v>72</v>
      </c>
      <c r="AU150" s="203" t="s">
        <v>81</v>
      </c>
      <c r="AY150" s="202" t="s">
        <v>133</v>
      </c>
      <c r="BK150" s="204">
        <f>SUM(BK151:BK157)</f>
        <v>0</v>
      </c>
    </row>
    <row r="151" s="2" customFormat="1" ht="33" customHeight="1">
      <c r="A151" s="40"/>
      <c r="B151" s="41"/>
      <c r="C151" s="207" t="s">
        <v>250</v>
      </c>
      <c r="D151" s="207" t="s">
        <v>136</v>
      </c>
      <c r="E151" s="208" t="s">
        <v>251</v>
      </c>
      <c r="F151" s="209" t="s">
        <v>252</v>
      </c>
      <c r="G151" s="210" t="s">
        <v>253</v>
      </c>
      <c r="H151" s="211">
        <v>240.70099999999999</v>
      </c>
      <c r="I151" s="212"/>
      <c r="J151" s="213">
        <f>ROUND(I151*H151,2)</f>
        <v>0</v>
      </c>
      <c r="K151" s="214"/>
      <c r="L151" s="46"/>
      <c r="M151" s="215" t="s">
        <v>19</v>
      </c>
      <c r="N151" s="216" t="s">
        <v>44</v>
      </c>
      <c r="O151" s="86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9" t="s">
        <v>140</v>
      </c>
      <c r="AT151" s="219" t="s">
        <v>136</v>
      </c>
      <c r="AU151" s="219" t="s">
        <v>83</v>
      </c>
      <c r="AY151" s="19" t="s">
        <v>133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9" t="s">
        <v>81</v>
      </c>
      <c r="BK151" s="220">
        <f>ROUND(I151*H151,2)</f>
        <v>0</v>
      </c>
      <c r="BL151" s="19" t="s">
        <v>140</v>
      </c>
      <c r="BM151" s="219" t="s">
        <v>254</v>
      </c>
    </row>
    <row r="152" s="2" customFormat="1">
      <c r="A152" s="40"/>
      <c r="B152" s="41"/>
      <c r="C152" s="42"/>
      <c r="D152" s="221" t="s">
        <v>142</v>
      </c>
      <c r="E152" s="42"/>
      <c r="F152" s="222" t="s">
        <v>255</v>
      </c>
      <c r="G152" s="42"/>
      <c r="H152" s="42"/>
      <c r="I152" s="223"/>
      <c r="J152" s="42"/>
      <c r="K152" s="42"/>
      <c r="L152" s="46"/>
      <c r="M152" s="224"/>
      <c r="N152" s="225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142</v>
      </c>
      <c r="AU152" s="19" t="s">
        <v>83</v>
      </c>
    </row>
    <row r="153" s="2" customFormat="1" ht="44.25" customHeight="1">
      <c r="A153" s="40"/>
      <c r="B153" s="41"/>
      <c r="C153" s="207" t="s">
        <v>256</v>
      </c>
      <c r="D153" s="207" t="s">
        <v>136</v>
      </c>
      <c r="E153" s="208" t="s">
        <v>257</v>
      </c>
      <c r="F153" s="209" t="s">
        <v>258</v>
      </c>
      <c r="G153" s="210" t="s">
        <v>253</v>
      </c>
      <c r="H153" s="211">
        <v>1203.5050000000001</v>
      </c>
      <c r="I153" s="212"/>
      <c r="J153" s="213">
        <f>ROUND(I153*H153,2)</f>
        <v>0</v>
      </c>
      <c r="K153" s="214"/>
      <c r="L153" s="46"/>
      <c r="M153" s="215" t="s">
        <v>19</v>
      </c>
      <c r="N153" s="216" t="s">
        <v>44</v>
      </c>
      <c r="O153" s="86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9" t="s">
        <v>140</v>
      </c>
      <c r="AT153" s="219" t="s">
        <v>136</v>
      </c>
      <c r="AU153" s="219" t="s">
        <v>83</v>
      </c>
      <c r="AY153" s="19" t="s">
        <v>133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9" t="s">
        <v>81</v>
      </c>
      <c r="BK153" s="220">
        <f>ROUND(I153*H153,2)</f>
        <v>0</v>
      </c>
      <c r="BL153" s="19" t="s">
        <v>140</v>
      </c>
      <c r="BM153" s="219" t="s">
        <v>259</v>
      </c>
    </row>
    <row r="154" s="2" customFormat="1">
      <c r="A154" s="40"/>
      <c r="B154" s="41"/>
      <c r="C154" s="42"/>
      <c r="D154" s="221" t="s">
        <v>142</v>
      </c>
      <c r="E154" s="42"/>
      <c r="F154" s="222" t="s">
        <v>260</v>
      </c>
      <c r="G154" s="42"/>
      <c r="H154" s="42"/>
      <c r="I154" s="223"/>
      <c r="J154" s="42"/>
      <c r="K154" s="42"/>
      <c r="L154" s="46"/>
      <c r="M154" s="224"/>
      <c r="N154" s="225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142</v>
      </c>
      <c r="AU154" s="19" t="s">
        <v>83</v>
      </c>
    </row>
    <row r="155" s="13" customFormat="1">
      <c r="A155" s="13"/>
      <c r="B155" s="226"/>
      <c r="C155" s="227"/>
      <c r="D155" s="228" t="s">
        <v>144</v>
      </c>
      <c r="E155" s="227"/>
      <c r="F155" s="230" t="s">
        <v>261</v>
      </c>
      <c r="G155" s="227"/>
      <c r="H155" s="231">
        <v>1203.5050000000001</v>
      </c>
      <c r="I155" s="232"/>
      <c r="J155" s="227"/>
      <c r="K155" s="227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144</v>
      </c>
      <c r="AU155" s="237" t="s">
        <v>83</v>
      </c>
      <c r="AV155" s="13" t="s">
        <v>83</v>
      </c>
      <c r="AW155" s="13" t="s">
        <v>4</v>
      </c>
      <c r="AX155" s="13" t="s">
        <v>81</v>
      </c>
      <c r="AY155" s="237" t="s">
        <v>133</v>
      </c>
    </row>
    <row r="156" s="2" customFormat="1" ht="55.5" customHeight="1">
      <c r="A156" s="40"/>
      <c r="B156" s="41"/>
      <c r="C156" s="207" t="s">
        <v>7</v>
      </c>
      <c r="D156" s="207" t="s">
        <v>136</v>
      </c>
      <c r="E156" s="208" t="s">
        <v>262</v>
      </c>
      <c r="F156" s="209" t="s">
        <v>263</v>
      </c>
      <c r="G156" s="210" t="s">
        <v>253</v>
      </c>
      <c r="H156" s="211">
        <v>236.868</v>
      </c>
      <c r="I156" s="212"/>
      <c r="J156" s="213">
        <f>ROUND(I156*H156,2)</f>
        <v>0</v>
      </c>
      <c r="K156" s="214"/>
      <c r="L156" s="46"/>
      <c r="M156" s="215" t="s">
        <v>19</v>
      </c>
      <c r="N156" s="216" t="s">
        <v>44</v>
      </c>
      <c r="O156" s="86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9" t="s">
        <v>140</v>
      </c>
      <c r="AT156" s="219" t="s">
        <v>136</v>
      </c>
      <c r="AU156" s="219" t="s">
        <v>83</v>
      </c>
      <c r="AY156" s="19" t="s">
        <v>133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9" t="s">
        <v>81</v>
      </c>
      <c r="BK156" s="220">
        <f>ROUND(I156*H156,2)</f>
        <v>0</v>
      </c>
      <c r="BL156" s="19" t="s">
        <v>140</v>
      </c>
      <c r="BM156" s="219" t="s">
        <v>264</v>
      </c>
    </row>
    <row r="157" s="2" customFormat="1">
      <c r="A157" s="40"/>
      <c r="B157" s="41"/>
      <c r="C157" s="42"/>
      <c r="D157" s="221" t="s">
        <v>142</v>
      </c>
      <c r="E157" s="42"/>
      <c r="F157" s="222" t="s">
        <v>265</v>
      </c>
      <c r="G157" s="42"/>
      <c r="H157" s="42"/>
      <c r="I157" s="223"/>
      <c r="J157" s="42"/>
      <c r="K157" s="42"/>
      <c r="L157" s="46"/>
      <c r="M157" s="224"/>
      <c r="N157" s="225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142</v>
      </c>
      <c r="AU157" s="19" t="s">
        <v>83</v>
      </c>
    </row>
    <row r="158" s="12" customFormat="1" ht="25.92" customHeight="1">
      <c r="A158" s="12"/>
      <c r="B158" s="191"/>
      <c r="C158" s="192"/>
      <c r="D158" s="193" t="s">
        <v>72</v>
      </c>
      <c r="E158" s="194" t="s">
        <v>266</v>
      </c>
      <c r="F158" s="194" t="s">
        <v>267</v>
      </c>
      <c r="G158" s="192"/>
      <c r="H158" s="192"/>
      <c r="I158" s="195"/>
      <c r="J158" s="196">
        <f>BK158</f>
        <v>0</v>
      </c>
      <c r="K158" s="192"/>
      <c r="L158" s="197"/>
      <c r="M158" s="198"/>
      <c r="N158" s="199"/>
      <c r="O158" s="199"/>
      <c r="P158" s="200">
        <f>P159+P165+P172</f>
        <v>0</v>
      </c>
      <c r="Q158" s="199"/>
      <c r="R158" s="200">
        <f>R159+R165+R172</f>
        <v>0</v>
      </c>
      <c r="S158" s="199"/>
      <c r="T158" s="201">
        <f>T159+T165+T172</f>
        <v>4.1418487500000003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2" t="s">
        <v>83</v>
      </c>
      <c r="AT158" s="203" t="s">
        <v>72</v>
      </c>
      <c r="AU158" s="203" t="s">
        <v>73</v>
      </c>
      <c r="AY158" s="202" t="s">
        <v>133</v>
      </c>
      <c r="BK158" s="204">
        <f>BK159+BK165+BK172</f>
        <v>0</v>
      </c>
    </row>
    <row r="159" s="12" customFormat="1" ht="22.8" customHeight="1">
      <c r="A159" s="12"/>
      <c r="B159" s="191"/>
      <c r="C159" s="192"/>
      <c r="D159" s="193" t="s">
        <v>72</v>
      </c>
      <c r="E159" s="205" t="s">
        <v>268</v>
      </c>
      <c r="F159" s="205" t="s">
        <v>269</v>
      </c>
      <c r="G159" s="192"/>
      <c r="H159" s="192"/>
      <c r="I159" s="195"/>
      <c r="J159" s="206">
        <f>BK159</f>
        <v>0</v>
      </c>
      <c r="K159" s="192"/>
      <c r="L159" s="197"/>
      <c r="M159" s="198"/>
      <c r="N159" s="199"/>
      <c r="O159" s="199"/>
      <c r="P159" s="200">
        <f>SUM(P160:P164)</f>
        <v>0</v>
      </c>
      <c r="Q159" s="199"/>
      <c r="R159" s="200">
        <f>SUM(R160:R164)</f>
        <v>0</v>
      </c>
      <c r="S159" s="199"/>
      <c r="T159" s="201">
        <f>SUM(T160:T164)</f>
        <v>1.8825000000000001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2" t="s">
        <v>83</v>
      </c>
      <c r="AT159" s="203" t="s">
        <v>72</v>
      </c>
      <c r="AU159" s="203" t="s">
        <v>81</v>
      </c>
      <c r="AY159" s="202" t="s">
        <v>133</v>
      </c>
      <c r="BK159" s="204">
        <f>SUM(BK160:BK164)</f>
        <v>0</v>
      </c>
    </row>
    <row r="160" s="2" customFormat="1" ht="37.8" customHeight="1">
      <c r="A160" s="40"/>
      <c r="B160" s="41"/>
      <c r="C160" s="207" t="s">
        <v>270</v>
      </c>
      <c r="D160" s="207" t="s">
        <v>136</v>
      </c>
      <c r="E160" s="208" t="s">
        <v>271</v>
      </c>
      <c r="F160" s="209" t="s">
        <v>272</v>
      </c>
      <c r="G160" s="210" t="s">
        <v>217</v>
      </c>
      <c r="H160" s="211">
        <v>55</v>
      </c>
      <c r="I160" s="212"/>
      <c r="J160" s="213">
        <f>ROUND(I160*H160,2)</f>
        <v>0</v>
      </c>
      <c r="K160" s="214"/>
      <c r="L160" s="46"/>
      <c r="M160" s="215" t="s">
        <v>19</v>
      </c>
      <c r="N160" s="216" t="s">
        <v>44</v>
      </c>
      <c r="O160" s="86"/>
      <c r="P160" s="217">
        <f>O160*H160</f>
        <v>0</v>
      </c>
      <c r="Q160" s="217">
        <v>0</v>
      </c>
      <c r="R160" s="217">
        <f>Q160*H160</f>
        <v>0</v>
      </c>
      <c r="S160" s="217">
        <v>0.024</v>
      </c>
      <c r="T160" s="218">
        <f>S160*H160</f>
        <v>1.3200000000000001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9" t="s">
        <v>233</v>
      </c>
      <c r="AT160" s="219" t="s">
        <v>136</v>
      </c>
      <c r="AU160" s="219" t="s">
        <v>83</v>
      </c>
      <c r="AY160" s="19" t="s">
        <v>133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9" t="s">
        <v>81</v>
      </c>
      <c r="BK160" s="220">
        <f>ROUND(I160*H160,2)</f>
        <v>0</v>
      </c>
      <c r="BL160" s="19" t="s">
        <v>233</v>
      </c>
      <c r="BM160" s="219" t="s">
        <v>273</v>
      </c>
    </row>
    <row r="161" s="2" customFormat="1">
      <c r="A161" s="40"/>
      <c r="B161" s="41"/>
      <c r="C161" s="42"/>
      <c r="D161" s="221" t="s">
        <v>142</v>
      </c>
      <c r="E161" s="42"/>
      <c r="F161" s="222" t="s">
        <v>274</v>
      </c>
      <c r="G161" s="42"/>
      <c r="H161" s="42"/>
      <c r="I161" s="223"/>
      <c r="J161" s="42"/>
      <c r="K161" s="42"/>
      <c r="L161" s="46"/>
      <c r="M161" s="224"/>
      <c r="N161" s="225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142</v>
      </c>
      <c r="AU161" s="19" t="s">
        <v>83</v>
      </c>
    </row>
    <row r="162" s="13" customFormat="1">
      <c r="A162" s="13"/>
      <c r="B162" s="226"/>
      <c r="C162" s="227"/>
      <c r="D162" s="228" t="s">
        <v>144</v>
      </c>
      <c r="E162" s="229" t="s">
        <v>19</v>
      </c>
      <c r="F162" s="230" t="s">
        <v>275</v>
      </c>
      <c r="G162" s="227"/>
      <c r="H162" s="231">
        <v>55</v>
      </c>
      <c r="I162" s="232"/>
      <c r="J162" s="227"/>
      <c r="K162" s="227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144</v>
      </c>
      <c r="AU162" s="237" t="s">
        <v>83</v>
      </c>
      <c r="AV162" s="13" t="s">
        <v>83</v>
      </c>
      <c r="AW162" s="13" t="s">
        <v>35</v>
      </c>
      <c r="AX162" s="13" t="s">
        <v>81</v>
      </c>
      <c r="AY162" s="237" t="s">
        <v>133</v>
      </c>
    </row>
    <row r="163" s="2" customFormat="1" ht="49.05" customHeight="1">
      <c r="A163" s="40"/>
      <c r="B163" s="41"/>
      <c r="C163" s="207" t="s">
        <v>276</v>
      </c>
      <c r="D163" s="207" t="s">
        <v>136</v>
      </c>
      <c r="E163" s="208" t="s">
        <v>277</v>
      </c>
      <c r="F163" s="209" t="s">
        <v>278</v>
      </c>
      <c r="G163" s="210" t="s">
        <v>148</v>
      </c>
      <c r="H163" s="211">
        <v>37.5</v>
      </c>
      <c r="I163" s="212"/>
      <c r="J163" s="213">
        <f>ROUND(I163*H163,2)</f>
        <v>0</v>
      </c>
      <c r="K163" s="214"/>
      <c r="L163" s="46"/>
      <c r="M163" s="215" t="s">
        <v>19</v>
      </c>
      <c r="N163" s="216" t="s">
        <v>44</v>
      </c>
      <c r="O163" s="86"/>
      <c r="P163" s="217">
        <f>O163*H163</f>
        <v>0</v>
      </c>
      <c r="Q163" s="217">
        <v>0</v>
      </c>
      <c r="R163" s="217">
        <f>Q163*H163</f>
        <v>0</v>
      </c>
      <c r="S163" s="217">
        <v>0.014999999999999999</v>
      </c>
      <c r="T163" s="218">
        <f>S163*H163</f>
        <v>0.5625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9" t="s">
        <v>233</v>
      </c>
      <c r="AT163" s="219" t="s">
        <v>136</v>
      </c>
      <c r="AU163" s="219" t="s">
        <v>83</v>
      </c>
      <c r="AY163" s="19" t="s">
        <v>133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9" t="s">
        <v>81</v>
      </c>
      <c r="BK163" s="220">
        <f>ROUND(I163*H163,2)</f>
        <v>0</v>
      </c>
      <c r="BL163" s="19" t="s">
        <v>233</v>
      </c>
      <c r="BM163" s="219" t="s">
        <v>279</v>
      </c>
    </row>
    <row r="164" s="2" customFormat="1">
      <c r="A164" s="40"/>
      <c r="B164" s="41"/>
      <c r="C164" s="42"/>
      <c r="D164" s="221" t="s">
        <v>142</v>
      </c>
      <c r="E164" s="42"/>
      <c r="F164" s="222" t="s">
        <v>280</v>
      </c>
      <c r="G164" s="42"/>
      <c r="H164" s="42"/>
      <c r="I164" s="223"/>
      <c r="J164" s="42"/>
      <c r="K164" s="42"/>
      <c r="L164" s="46"/>
      <c r="M164" s="224"/>
      <c r="N164" s="225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142</v>
      </c>
      <c r="AU164" s="19" t="s">
        <v>83</v>
      </c>
    </row>
    <row r="165" s="12" customFormat="1" ht="22.8" customHeight="1">
      <c r="A165" s="12"/>
      <c r="B165" s="191"/>
      <c r="C165" s="192"/>
      <c r="D165" s="193" t="s">
        <v>72</v>
      </c>
      <c r="E165" s="205" t="s">
        <v>281</v>
      </c>
      <c r="F165" s="205" t="s">
        <v>282</v>
      </c>
      <c r="G165" s="192"/>
      <c r="H165" s="192"/>
      <c r="I165" s="195"/>
      <c r="J165" s="206">
        <f>BK165</f>
        <v>0</v>
      </c>
      <c r="K165" s="192"/>
      <c r="L165" s="197"/>
      <c r="M165" s="198"/>
      <c r="N165" s="199"/>
      <c r="O165" s="199"/>
      <c r="P165" s="200">
        <f>SUM(P166:P171)</f>
        <v>0</v>
      </c>
      <c r="Q165" s="199"/>
      <c r="R165" s="200">
        <f>SUM(R166:R171)</f>
        <v>0</v>
      </c>
      <c r="S165" s="199"/>
      <c r="T165" s="201">
        <f>SUM(T166:T171)</f>
        <v>1.9968487499999998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2" t="s">
        <v>83</v>
      </c>
      <c r="AT165" s="203" t="s">
        <v>72</v>
      </c>
      <c r="AU165" s="203" t="s">
        <v>81</v>
      </c>
      <c r="AY165" s="202" t="s">
        <v>133</v>
      </c>
      <c r="BK165" s="204">
        <f>SUM(BK166:BK171)</f>
        <v>0</v>
      </c>
    </row>
    <row r="166" s="2" customFormat="1" ht="37.8" customHeight="1">
      <c r="A166" s="40"/>
      <c r="B166" s="41"/>
      <c r="C166" s="207" t="s">
        <v>283</v>
      </c>
      <c r="D166" s="207" t="s">
        <v>136</v>
      </c>
      <c r="E166" s="208" t="s">
        <v>284</v>
      </c>
      <c r="F166" s="209" t="s">
        <v>285</v>
      </c>
      <c r="G166" s="210" t="s">
        <v>148</v>
      </c>
      <c r="H166" s="211">
        <v>4.125</v>
      </c>
      <c r="I166" s="212"/>
      <c r="J166" s="213">
        <f>ROUND(I166*H166,2)</f>
        <v>0</v>
      </c>
      <c r="K166" s="214"/>
      <c r="L166" s="46"/>
      <c r="M166" s="215" t="s">
        <v>19</v>
      </c>
      <c r="N166" s="216" t="s">
        <v>44</v>
      </c>
      <c r="O166" s="86"/>
      <c r="P166" s="217">
        <f>O166*H166</f>
        <v>0</v>
      </c>
      <c r="Q166" s="217">
        <v>0</v>
      </c>
      <c r="R166" s="217">
        <f>Q166*H166</f>
        <v>0</v>
      </c>
      <c r="S166" s="217">
        <v>0.03175</v>
      </c>
      <c r="T166" s="218">
        <f>S166*H166</f>
        <v>0.13096875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9" t="s">
        <v>233</v>
      </c>
      <c r="AT166" s="219" t="s">
        <v>136</v>
      </c>
      <c r="AU166" s="219" t="s">
        <v>83</v>
      </c>
      <c r="AY166" s="19" t="s">
        <v>133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9" t="s">
        <v>81</v>
      </c>
      <c r="BK166" s="220">
        <f>ROUND(I166*H166,2)</f>
        <v>0</v>
      </c>
      <c r="BL166" s="19" t="s">
        <v>233</v>
      </c>
      <c r="BM166" s="219" t="s">
        <v>286</v>
      </c>
    </row>
    <row r="167" s="2" customFormat="1">
      <c r="A167" s="40"/>
      <c r="B167" s="41"/>
      <c r="C167" s="42"/>
      <c r="D167" s="221" t="s">
        <v>142</v>
      </c>
      <c r="E167" s="42"/>
      <c r="F167" s="222" t="s">
        <v>287</v>
      </c>
      <c r="G167" s="42"/>
      <c r="H167" s="42"/>
      <c r="I167" s="223"/>
      <c r="J167" s="42"/>
      <c r="K167" s="42"/>
      <c r="L167" s="46"/>
      <c r="M167" s="224"/>
      <c r="N167" s="225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142</v>
      </c>
      <c r="AU167" s="19" t="s">
        <v>83</v>
      </c>
    </row>
    <row r="168" s="13" customFormat="1">
      <c r="A168" s="13"/>
      <c r="B168" s="226"/>
      <c r="C168" s="227"/>
      <c r="D168" s="228" t="s">
        <v>144</v>
      </c>
      <c r="E168" s="229" t="s">
        <v>19</v>
      </c>
      <c r="F168" s="230" t="s">
        <v>288</v>
      </c>
      <c r="G168" s="227"/>
      <c r="H168" s="231">
        <v>4.125</v>
      </c>
      <c r="I168" s="232"/>
      <c r="J168" s="227"/>
      <c r="K168" s="227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144</v>
      </c>
      <c r="AU168" s="237" t="s">
        <v>83</v>
      </c>
      <c r="AV168" s="13" t="s">
        <v>83</v>
      </c>
      <c r="AW168" s="13" t="s">
        <v>35</v>
      </c>
      <c r="AX168" s="13" t="s">
        <v>81</v>
      </c>
      <c r="AY168" s="237" t="s">
        <v>133</v>
      </c>
    </row>
    <row r="169" s="2" customFormat="1" ht="24.15" customHeight="1">
      <c r="A169" s="40"/>
      <c r="B169" s="41"/>
      <c r="C169" s="207" t="s">
        <v>289</v>
      </c>
      <c r="D169" s="207" t="s">
        <v>136</v>
      </c>
      <c r="E169" s="208" t="s">
        <v>290</v>
      </c>
      <c r="F169" s="209" t="s">
        <v>291</v>
      </c>
      <c r="G169" s="210" t="s">
        <v>148</v>
      </c>
      <c r="H169" s="211">
        <v>175.19999999999999</v>
      </c>
      <c r="I169" s="212"/>
      <c r="J169" s="213">
        <f>ROUND(I169*H169,2)</f>
        <v>0</v>
      </c>
      <c r="K169" s="214"/>
      <c r="L169" s="46"/>
      <c r="M169" s="215" t="s">
        <v>19</v>
      </c>
      <c r="N169" s="216" t="s">
        <v>44</v>
      </c>
      <c r="O169" s="86"/>
      <c r="P169" s="217">
        <f>O169*H169</f>
        <v>0</v>
      </c>
      <c r="Q169" s="217">
        <v>0</v>
      </c>
      <c r="R169" s="217">
        <f>Q169*H169</f>
        <v>0</v>
      </c>
      <c r="S169" s="217">
        <v>0.01065</v>
      </c>
      <c r="T169" s="218">
        <f>S169*H169</f>
        <v>1.8658799999999998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9" t="s">
        <v>233</v>
      </c>
      <c r="AT169" s="219" t="s">
        <v>136</v>
      </c>
      <c r="AU169" s="219" t="s">
        <v>83</v>
      </c>
      <c r="AY169" s="19" t="s">
        <v>133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9" t="s">
        <v>81</v>
      </c>
      <c r="BK169" s="220">
        <f>ROUND(I169*H169,2)</f>
        <v>0</v>
      </c>
      <c r="BL169" s="19" t="s">
        <v>233</v>
      </c>
      <c r="BM169" s="219" t="s">
        <v>292</v>
      </c>
    </row>
    <row r="170" s="2" customFormat="1">
      <c r="A170" s="40"/>
      <c r="B170" s="41"/>
      <c r="C170" s="42"/>
      <c r="D170" s="221" t="s">
        <v>142</v>
      </c>
      <c r="E170" s="42"/>
      <c r="F170" s="222" t="s">
        <v>293</v>
      </c>
      <c r="G170" s="42"/>
      <c r="H170" s="42"/>
      <c r="I170" s="223"/>
      <c r="J170" s="42"/>
      <c r="K170" s="42"/>
      <c r="L170" s="46"/>
      <c r="M170" s="224"/>
      <c r="N170" s="225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142</v>
      </c>
      <c r="AU170" s="19" t="s">
        <v>83</v>
      </c>
    </row>
    <row r="171" s="13" customFormat="1">
      <c r="A171" s="13"/>
      <c r="B171" s="226"/>
      <c r="C171" s="227"/>
      <c r="D171" s="228" t="s">
        <v>144</v>
      </c>
      <c r="E171" s="229" t="s">
        <v>19</v>
      </c>
      <c r="F171" s="230" t="s">
        <v>294</v>
      </c>
      <c r="G171" s="227"/>
      <c r="H171" s="231">
        <v>175.19999999999999</v>
      </c>
      <c r="I171" s="232"/>
      <c r="J171" s="227"/>
      <c r="K171" s="227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144</v>
      </c>
      <c r="AU171" s="237" t="s">
        <v>83</v>
      </c>
      <c r="AV171" s="13" t="s">
        <v>83</v>
      </c>
      <c r="AW171" s="13" t="s">
        <v>35</v>
      </c>
      <c r="AX171" s="13" t="s">
        <v>81</v>
      </c>
      <c r="AY171" s="237" t="s">
        <v>133</v>
      </c>
    </row>
    <row r="172" s="12" customFormat="1" ht="22.8" customHeight="1">
      <c r="A172" s="12"/>
      <c r="B172" s="191"/>
      <c r="C172" s="192"/>
      <c r="D172" s="193" t="s">
        <v>72</v>
      </c>
      <c r="E172" s="205" t="s">
        <v>295</v>
      </c>
      <c r="F172" s="205" t="s">
        <v>296</v>
      </c>
      <c r="G172" s="192"/>
      <c r="H172" s="192"/>
      <c r="I172" s="195"/>
      <c r="J172" s="206">
        <f>BK172</f>
        <v>0</v>
      </c>
      <c r="K172" s="192"/>
      <c r="L172" s="197"/>
      <c r="M172" s="198"/>
      <c r="N172" s="199"/>
      <c r="O172" s="199"/>
      <c r="P172" s="200">
        <f>SUM(P173:P175)</f>
        <v>0</v>
      </c>
      <c r="Q172" s="199"/>
      <c r="R172" s="200">
        <f>SUM(R173:R175)</f>
        <v>0</v>
      </c>
      <c r="S172" s="199"/>
      <c r="T172" s="201">
        <f>SUM(T173:T175)</f>
        <v>0.26250000000000001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2" t="s">
        <v>83</v>
      </c>
      <c r="AT172" s="203" t="s">
        <v>72</v>
      </c>
      <c r="AU172" s="203" t="s">
        <v>81</v>
      </c>
      <c r="AY172" s="202" t="s">
        <v>133</v>
      </c>
      <c r="BK172" s="204">
        <f>SUM(BK173:BK175)</f>
        <v>0</v>
      </c>
    </row>
    <row r="173" s="2" customFormat="1" ht="21.75" customHeight="1">
      <c r="A173" s="40"/>
      <c r="B173" s="41"/>
      <c r="C173" s="207" t="s">
        <v>297</v>
      </c>
      <c r="D173" s="207" t="s">
        <v>136</v>
      </c>
      <c r="E173" s="208" t="s">
        <v>298</v>
      </c>
      <c r="F173" s="209" t="s">
        <v>299</v>
      </c>
      <c r="G173" s="210" t="s">
        <v>148</v>
      </c>
      <c r="H173" s="211">
        <v>37.5</v>
      </c>
      <c r="I173" s="212"/>
      <c r="J173" s="213">
        <f>ROUND(I173*H173,2)</f>
        <v>0</v>
      </c>
      <c r="K173" s="214"/>
      <c r="L173" s="46"/>
      <c r="M173" s="215" t="s">
        <v>19</v>
      </c>
      <c r="N173" s="216" t="s">
        <v>44</v>
      </c>
      <c r="O173" s="86"/>
      <c r="P173" s="217">
        <f>O173*H173</f>
        <v>0</v>
      </c>
      <c r="Q173" s="217">
        <v>0</v>
      </c>
      <c r="R173" s="217">
        <f>Q173*H173</f>
        <v>0</v>
      </c>
      <c r="S173" s="217">
        <v>0.0070000000000000001</v>
      </c>
      <c r="T173" s="218">
        <f>S173*H173</f>
        <v>0.26250000000000001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9" t="s">
        <v>233</v>
      </c>
      <c r="AT173" s="219" t="s">
        <v>136</v>
      </c>
      <c r="AU173" s="219" t="s">
        <v>83</v>
      </c>
      <c r="AY173" s="19" t="s">
        <v>133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9" t="s">
        <v>81</v>
      </c>
      <c r="BK173" s="220">
        <f>ROUND(I173*H173,2)</f>
        <v>0</v>
      </c>
      <c r="BL173" s="19" t="s">
        <v>233</v>
      </c>
      <c r="BM173" s="219" t="s">
        <v>300</v>
      </c>
    </row>
    <row r="174" s="2" customFormat="1">
      <c r="A174" s="40"/>
      <c r="B174" s="41"/>
      <c r="C174" s="42"/>
      <c r="D174" s="221" t="s">
        <v>142</v>
      </c>
      <c r="E174" s="42"/>
      <c r="F174" s="222" t="s">
        <v>301</v>
      </c>
      <c r="G174" s="42"/>
      <c r="H174" s="42"/>
      <c r="I174" s="223"/>
      <c r="J174" s="42"/>
      <c r="K174" s="42"/>
      <c r="L174" s="46"/>
      <c r="M174" s="224"/>
      <c r="N174" s="225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142</v>
      </c>
      <c r="AU174" s="19" t="s">
        <v>83</v>
      </c>
    </row>
    <row r="175" s="13" customFormat="1">
      <c r="A175" s="13"/>
      <c r="B175" s="226"/>
      <c r="C175" s="227"/>
      <c r="D175" s="228" t="s">
        <v>144</v>
      </c>
      <c r="E175" s="229" t="s">
        <v>19</v>
      </c>
      <c r="F175" s="230" t="s">
        <v>302</v>
      </c>
      <c r="G175" s="227"/>
      <c r="H175" s="231">
        <v>37.5</v>
      </c>
      <c r="I175" s="232"/>
      <c r="J175" s="227"/>
      <c r="K175" s="227"/>
      <c r="L175" s="233"/>
      <c r="M175" s="259"/>
      <c r="N175" s="260"/>
      <c r="O175" s="260"/>
      <c r="P175" s="260"/>
      <c r="Q175" s="260"/>
      <c r="R175" s="260"/>
      <c r="S175" s="260"/>
      <c r="T175" s="26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144</v>
      </c>
      <c r="AU175" s="237" t="s">
        <v>83</v>
      </c>
      <c r="AV175" s="13" t="s">
        <v>83</v>
      </c>
      <c r="AW175" s="13" t="s">
        <v>35</v>
      </c>
      <c r="AX175" s="13" t="s">
        <v>81</v>
      </c>
      <c r="AY175" s="237" t="s">
        <v>133</v>
      </c>
    </row>
    <row r="176" s="2" customFormat="1" ht="6.96" customHeight="1">
      <c r="A176" s="40"/>
      <c r="B176" s="61"/>
      <c r="C176" s="62"/>
      <c r="D176" s="62"/>
      <c r="E176" s="62"/>
      <c r="F176" s="62"/>
      <c r="G176" s="62"/>
      <c r="H176" s="62"/>
      <c r="I176" s="62"/>
      <c r="J176" s="62"/>
      <c r="K176" s="62"/>
      <c r="L176" s="46"/>
      <c r="M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</row>
  </sheetData>
  <sheetProtection sheet="1" autoFilter="0" formatColumns="0" formatRows="0" objects="1" scenarios="1" spinCount="100000" saltValue="JbrGuLCVIqrqPxx5/tG3a5V4fPeq2CmHGF5oiq6ld7230CqQd0Rc7s6iodte1hKGGOdurnvIL5uhae56RzTanA==" hashValue="LwbnfHtMT9i8vQWt07KS/5GMdkJh4vjPaAS6nIJ4H7UkK5zMdzxra+sJ8s853yRHYoNyF3RXdRP2EQLXlRS9ow==" algorithmName="SHA-512" password="CC35"/>
  <autoFilter ref="C85:K17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4_01/961044111"/>
    <hyperlink ref="F93" r:id="rId2" display="https://podminky.urs.cz/item/CS_URS_2024_01/962031133"/>
    <hyperlink ref="F98" r:id="rId3" display="https://podminky.urs.cz/item/CS_URS_2024_01/962032231"/>
    <hyperlink ref="F105" r:id="rId4" display="https://podminky.urs.cz/item/CS_URS_2024_01/965042241"/>
    <hyperlink ref="F109" r:id="rId5" display="https://podminky.urs.cz/item/CS_URS_2024_01/965042241"/>
    <hyperlink ref="F112" r:id="rId6" display="https://podminky.urs.cz/item/CS_URS_2024_01/965045113"/>
    <hyperlink ref="F116" r:id="rId7" display="https://podminky.urs.cz/item/CS_URS_2024_01/967031132"/>
    <hyperlink ref="F119" r:id="rId8" display="https://podminky.urs.cz/item/CS_URS_2024_01/968072245"/>
    <hyperlink ref="F122" r:id="rId9" display="https://podminky.urs.cz/item/CS_URS_2024_01/968072456"/>
    <hyperlink ref="F125" r:id="rId10" display="https://podminky.urs.cz/item/CS_URS_2024_01/968082017"/>
    <hyperlink ref="F128" r:id="rId11" display="https://podminky.urs.cz/item/CS_URS_2024_01/971033681"/>
    <hyperlink ref="F134" r:id="rId12" display="https://podminky.urs.cz/item/CS_URS_2024_01/973031345"/>
    <hyperlink ref="F136" r:id="rId13" display="https://podminky.urs.cz/item/CS_URS_2024_01/974031167"/>
    <hyperlink ref="F139" r:id="rId14" display="https://podminky.urs.cz/item/CS_URS_2024_01/974031169"/>
    <hyperlink ref="F141" r:id="rId15" display="https://podminky.urs.cz/item/CS_URS_2024_01/978011191"/>
    <hyperlink ref="F146" r:id="rId16" display="https://podminky.urs.cz/item/CS_URS_2024_01/978015391"/>
    <hyperlink ref="F152" r:id="rId17" display="https://podminky.urs.cz/item/CS_URS_2024_01/997013501"/>
    <hyperlink ref="F154" r:id="rId18" display="https://podminky.urs.cz/item/CS_URS_2024_01/997013509"/>
    <hyperlink ref="F157" r:id="rId19" display="https://podminky.urs.cz/item/CS_URS_2024_01/997013869"/>
    <hyperlink ref="F161" r:id="rId20" display="https://podminky.urs.cz/item/CS_URS_2024_01/762331813"/>
    <hyperlink ref="F164" r:id="rId21" display="https://podminky.urs.cz/item/CS_URS_2024_01/762341811"/>
    <hyperlink ref="F167" r:id="rId22" display="https://podminky.urs.cz/item/CS_URS_2024_01/763111811"/>
    <hyperlink ref="F170" r:id="rId23" display="https://podminky.urs.cz/item/CS_URS_2024_01/763135811"/>
    <hyperlink ref="F174" r:id="rId24" display="https://podminky.urs.cz/item/CS_URS_2024_01/7673928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104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stavby'!K6</f>
        <v>SOU opravárenské Králíky – zateplení a rekonstrukce levého křídla hlavní budovy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303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26. 1. 2024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ROUND(J107,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ROUND((SUM(BE107:BE701)),  2)</f>
        <v>0</v>
      </c>
      <c r="G33" s="40"/>
      <c r="H33" s="40"/>
      <c r="I33" s="150">
        <v>0.20999999999999999</v>
      </c>
      <c r="J33" s="149">
        <f>ROUND(((SUM(BE107:BE701))*I33),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ROUND((SUM(BF107:BF701)),  2)</f>
        <v>0</v>
      </c>
      <c r="G34" s="40"/>
      <c r="H34" s="40"/>
      <c r="I34" s="150">
        <v>0.12</v>
      </c>
      <c r="J34" s="149">
        <f>ROUND(((SUM(BF107:BF701))*I34),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ROUND((SUM(BG107:BG701)),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ROUND((SUM(BH107:BH701)),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ROUND((SUM(BI107:BI701)),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SOU opravárenské Králíky – zateplení a rekonstrukce levého křídla hlavní budovy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B - Stavební část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Králíky</v>
      </c>
      <c r="G52" s="42"/>
      <c r="H52" s="42"/>
      <c r="I52" s="34" t="s">
        <v>23</v>
      </c>
      <c r="J52" s="74" t="str">
        <f>IF(J12="","",J12)</f>
        <v>26. 1. 2024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Střední odborné učiliště opravárenské</v>
      </c>
      <c r="G54" s="42"/>
      <c r="H54" s="42"/>
      <c r="I54" s="34" t="s">
        <v>32</v>
      </c>
      <c r="J54" s="38" t="str">
        <f>E21</f>
        <v>Ing. Pavel Švestka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Ing. Pavel Švestka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108</v>
      </c>
      <c r="D57" s="164"/>
      <c r="E57" s="164"/>
      <c r="F57" s="164"/>
      <c r="G57" s="164"/>
      <c r="H57" s="164"/>
      <c r="I57" s="164"/>
      <c r="J57" s="165" t="s">
        <v>109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J107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110</v>
      </c>
    </row>
    <row r="60" s="9" customFormat="1" ht="24.96" customHeight="1">
      <c r="A60" s="9"/>
      <c r="B60" s="167"/>
      <c r="C60" s="168"/>
      <c r="D60" s="169" t="s">
        <v>111</v>
      </c>
      <c r="E60" s="170"/>
      <c r="F60" s="170"/>
      <c r="G60" s="170"/>
      <c r="H60" s="170"/>
      <c r="I60" s="170"/>
      <c r="J60" s="171">
        <f>J108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304</v>
      </c>
      <c r="E61" s="176"/>
      <c r="F61" s="176"/>
      <c r="G61" s="176"/>
      <c r="H61" s="176"/>
      <c r="I61" s="176"/>
      <c r="J61" s="177">
        <f>J109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305</v>
      </c>
      <c r="E62" s="176"/>
      <c r="F62" s="176"/>
      <c r="G62" s="176"/>
      <c r="H62" s="176"/>
      <c r="I62" s="176"/>
      <c r="J62" s="177">
        <f>J145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306</v>
      </c>
      <c r="E63" s="176"/>
      <c r="F63" s="176"/>
      <c r="G63" s="176"/>
      <c r="H63" s="176"/>
      <c r="I63" s="176"/>
      <c r="J63" s="177">
        <f>J172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307</v>
      </c>
      <c r="E64" s="176"/>
      <c r="F64" s="176"/>
      <c r="G64" s="176"/>
      <c r="H64" s="176"/>
      <c r="I64" s="176"/>
      <c r="J64" s="177">
        <f>J214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3"/>
      <c r="C65" s="174"/>
      <c r="D65" s="175" t="s">
        <v>308</v>
      </c>
      <c r="E65" s="176"/>
      <c r="F65" s="176"/>
      <c r="G65" s="176"/>
      <c r="H65" s="176"/>
      <c r="I65" s="176"/>
      <c r="J65" s="177">
        <f>J243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309</v>
      </c>
      <c r="E66" s="176"/>
      <c r="F66" s="176"/>
      <c r="G66" s="176"/>
      <c r="H66" s="176"/>
      <c r="I66" s="176"/>
      <c r="J66" s="177">
        <f>J257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310</v>
      </c>
      <c r="E67" s="176"/>
      <c r="F67" s="176"/>
      <c r="G67" s="176"/>
      <c r="H67" s="176"/>
      <c r="I67" s="176"/>
      <c r="J67" s="177">
        <f>J264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112</v>
      </c>
      <c r="E68" s="176"/>
      <c r="F68" s="176"/>
      <c r="G68" s="176"/>
      <c r="H68" s="176"/>
      <c r="I68" s="176"/>
      <c r="J68" s="177">
        <f>J432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311</v>
      </c>
      <c r="E69" s="176"/>
      <c r="F69" s="176"/>
      <c r="G69" s="176"/>
      <c r="H69" s="176"/>
      <c r="I69" s="176"/>
      <c r="J69" s="177">
        <f>J455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7"/>
      <c r="C70" s="168"/>
      <c r="D70" s="169" t="s">
        <v>114</v>
      </c>
      <c r="E70" s="170"/>
      <c r="F70" s="170"/>
      <c r="G70" s="170"/>
      <c r="H70" s="170"/>
      <c r="I70" s="170"/>
      <c r="J70" s="171">
        <f>J458</f>
        <v>0</v>
      </c>
      <c r="K70" s="168"/>
      <c r="L70" s="17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3"/>
      <c r="C71" s="174"/>
      <c r="D71" s="175" t="s">
        <v>312</v>
      </c>
      <c r="E71" s="176"/>
      <c r="F71" s="176"/>
      <c r="G71" s="176"/>
      <c r="H71" s="176"/>
      <c r="I71" s="176"/>
      <c r="J71" s="177">
        <f>J459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313</v>
      </c>
      <c r="E72" s="176"/>
      <c r="F72" s="176"/>
      <c r="G72" s="176"/>
      <c r="H72" s="176"/>
      <c r="I72" s="176"/>
      <c r="J72" s="177">
        <f>J472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314</v>
      </c>
      <c r="E73" s="176"/>
      <c r="F73" s="176"/>
      <c r="G73" s="176"/>
      <c r="H73" s="176"/>
      <c r="I73" s="176"/>
      <c r="J73" s="177">
        <f>J488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315</v>
      </c>
      <c r="E74" s="176"/>
      <c r="F74" s="176"/>
      <c r="G74" s="176"/>
      <c r="H74" s="176"/>
      <c r="I74" s="176"/>
      <c r="J74" s="177">
        <f>J504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115</v>
      </c>
      <c r="E75" s="176"/>
      <c r="F75" s="176"/>
      <c r="G75" s="176"/>
      <c r="H75" s="176"/>
      <c r="I75" s="176"/>
      <c r="J75" s="177">
        <f>J513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116</v>
      </c>
      <c r="E76" s="176"/>
      <c r="F76" s="176"/>
      <c r="G76" s="176"/>
      <c r="H76" s="176"/>
      <c r="I76" s="176"/>
      <c r="J76" s="177">
        <f>J519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316</v>
      </c>
      <c r="E77" s="176"/>
      <c r="F77" s="176"/>
      <c r="G77" s="176"/>
      <c r="H77" s="176"/>
      <c r="I77" s="176"/>
      <c r="J77" s="177">
        <f>J547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317</v>
      </c>
      <c r="E78" s="176"/>
      <c r="F78" s="176"/>
      <c r="G78" s="176"/>
      <c r="H78" s="176"/>
      <c r="I78" s="176"/>
      <c r="J78" s="177">
        <f>J557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3"/>
      <c r="C79" s="174"/>
      <c r="D79" s="175" t="s">
        <v>117</v>
      </c>
      <c r="E79" s="176"/>
      <c r="F79" s="176"/>
      <c r="G79" s="176"/>
      <c r="H79" s="176"/>
      <c r="I79" s="176"/>
      <c r="J79" s="177">
        <f>J601</f>
        <v>0</v>
      </c>
      <c r="K79" s="174"/>
      <c r="L79" s="17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3"/>
      <c r="C80" s="174"/>
      <c r="D80" s="175" t="s">
        <v>318</v>
      </c>
      <c r="E80" s="176"/>
      <c r="F80" s="176"/>
      <c r="G80" s="176"/>
      <c r="H80" s="176"/>
      <c r="I80" s="176"/>
      <c r="J80" s="177">
        <f>J615</f>
        <v>0</v>
      </c>
      <c r="K80" s="174"/>
      <c r="L80" s="17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3"/>
      <c r="C81" s="174"/>
      <c r="D81" s="175" t="s">
        <v>319</v>
      </c>
      <c r="E81" s="176"/>
      <c r="F81" s="176"/>
      <c r="G81" s="176"/>
      <c r="H81" s="176"/>
      <c r="I81" s="176"/>
      <c r="J81" s="177">
        <f>J630</f>
        <v>0</v>
      </c>
      <c r="K81" s="174"/>
      <c r="L81" s="17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3"/>
      <c r="C82" s="174"/>
      <c r="D82" s="175" t="s">
        <v>320</v>
      </c>
      <c r="E82" s="176"/>
      <c r="F82" s="176"/>
      <c r="G82" s="176"/>
      <c r="H82" s="176"/>
      <c r="I82" s="176"/>
      <c r="J82" s="177">
        <f>J665</f>
        <v>0</v>
      </c>
      <c r="K82" s="174"/>
      <c r="L82" s="17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3"/>
      <c r="C83" s="174"/>
      <c r="D83" s="175" t="s">
        <v>321</v>
      </c>
      <c r="E83" s="176"/>
      <c r="F83" s="176"/>
      <c r="G83" s="176"/>
      <c r="H83" s="176"/>
      <c r="I83" s="176"/>
      <c r="J83" s="177">
        <f>J673</f>
        <v>0</v>
      </c>
      <c r="K83" s="174"/>
      <c r="L83" s="178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3"/>
      <c r="C84" s="174"/>
      <c r="D84" s="175" t="s">
        <v>322</v>
      </c>
      <c r="E84" s="176"/>
      <c r="F84" s="176"/>
      <c r="G84" s="176"/>
      <c r="H84" s="176"/>
      <c r="I84" s="176"/>
      <c r="J84" s="177">
        <f>J683</f>
        <v>0</v>
      </c>
      <c r="K84" s="174"/>
      <c r="L84" s="178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9" customFormat="1" ht="24.96" customHeight="1">
      <c r="A85" s="9"/>
      <c r="B85" s="167"/>
      <c r="C85" s="168"/>
      <c r="D85" s="169" t="s">
        <v>323</v>
      </c>
      <c r="E85" s="170"/>
      <c r="F85" s="170"/>
      <c r="G85" s="170"/>
      <c r="H85" s="170"/>
      <c r="I85" s="170"/>
      <c r="J85" s="171">
        <f>J695</f>
        <v>0</v>
      </c>
      <c r="K85" s="168"/>
      <c r="L85" s="172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</row>
    <row r="86" s="10" customFormat="1" ht="19.92" customHeight="1">
      <c r="A86" s="10"/>
      <c r="B86" s="173"/>
      <c r="C86" s="174"/>
      <c r="D86" s="175" t="s">
        <v>324</v>
      </c>
      <c r="E86" s="176"/>
      <c r="F86" s="176"/>
      <c r="G86" s="176"/>
      <c r="H86" s="176"/>
      <c r="I86" s="176"/>
      <c r="J86" s="177">
        <f>J696</f>
        <v>0</v>
      </c>
      <c r="K86" s="174"/>
      <c r="L86" s="178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73"/>
      <c r="C87" s="174"/>
      <c r="D87" s="175" t="s">
        <v>325</v>
      </c>
      <c r="E87" s="176"/>
      <c r="F87" s="176"/>
      <c r="G87" s="176"/>
      <c r="H87" s="176"/>
      <c r="I87" s="176"/>
      <c r="J87" s="177">
        <f>J699</f>
        <v>0</v>
      </c>
      <c r="K87" s="174"/>
      <c r="L87" s="178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2" customFormat="1" ht="21.84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61"/>
      <c r="C89" s="62"/>
      <c r="D89" s="62"/>
      <c r="E89" s="62"/>
      <c r="F89" s="62"/>
      <c r="G89" s="62"/>
      <c r="H89" s="62"/>
      <c r="I89" s="62"/>
      <c r="J89" s="62"/>
      <c r="K89" s="6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3" s="2" customFormat="1" ht="6.96" customHeight="1">
      <c r="A93" s="40"/>
      <c r="B93" s="63"/>
      <c r="C93" s="64"/>
      <c r="D93" s="64"/>
      <c r="E93" s="64"/>
      <c r="F93" s="64"/>
      <c r="G93" s="64"/>
      <c r="H93" s="64"/>
      <c r="I93" s="64"/>
      <c r="J93" s="64"/>
      <c r="K93" s="64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4.96" customHeight="1">
      <c r="A94" s="40"/>
      <c r="B94" s="41"/>
      <c r="C94" s="25" t="s">
        <v>118</v>
      </c>
      <c r="D94" s="42"/>
      <c r="E94" s="42"/>
      <c r="F94" s="42"/>
      <c r="G94" s="42"/>
      <c r="H94" s="42"/>
      <c r="I94" s="42"/>
      <c r="J94" s="42"/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2" customHeight="1">
      <c r="A96" s="40"/>
      <c r="B96" s="41"/>
      <c r="C96" s="34" t="s">
        <v>16</v>
      </c>
      <c r="D96" s="42"/>
      <c r="E96" s="42"/>
      <c r="F96" s="42"/>
      <c r="G96" s="42"/>
      <c r="H96" s="42"/>
      <c r="I96" s="42"/>
      <c r="J96" s="42"/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26.25" customHeight="1">
      <c r="A97" s="40"/>
      <c r="B97" s="41"/>
      <c r="C97" s="42"/>
      <c r="D97" s="42"/>
      <c r="E97" s="162" t="str">
        <f>E7</f>
        <v>SOU opravárenské Králíky – zateplení a rekonstrukce levého křídla hlavní budovy</v>
      </c>
      <c r="F97" s="34"/>
      <c r="G97" s="34"/>
      <c r="H97" s="34"/>
      <c r="I97" s="42"/>
      <c r="J97" s="42"/>
      <c r="K97" s="42"/>
      <c r="L97" s="13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2" customHeight="1">
      <c r="A98" s="40"/>
      <c r="B98" s="41"/>
      <c r="C98" s="34" t="s">
        <v>105</v>
      </c>
      <c r="D98" s="42"/>
      <c r="E98" s="42"/>
      <c r="F98" s="42"/>
      <c r="G98" s="42"/>
      <c r="H98" s="42"/>
      <c r="I98" s="42"/>
      <c r="J98" s="42"/>
      <c r="K98" s="42"/>
      <c r="L98" s="13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6.5" customHeight="1">
      <c r="A99" s="40"/>
      <c r="B99" s="41"/>
      <c r="C99" s="42"/>
      <c r="D99" s="42"/>
      <c r="E99" s="71" t="str">
        <f>E9</f>
        <v>B - Stavební část</v>
      </c>
      <c r="F99" s="42"/>
      <c r="G99" s="42"/>
      <c r="H99" s="42"/>
      <c r="I99" s="42"/>
      <c r="J99" s="42"/>
      <c r="K99" s="42"/>
      <c r="L99" s="13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6.96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13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12" customHeight="1">
      <c r="A101" s="40"/>
      <c r="B101" s="41"/>
      <c r="C101" s="34" t="s">
        <v>21</v>
      </c>
      <c r="D101" s="42"/>
      <c r="E101" s="42"/>
      <c r="F101" s="29" t="str">
        <f>F12</f>
        <v>Králíky</v>
      </c>
      <c r="G101" s="42"/>
      <c r="H101" s="42"/>
      <c r="I101" s="34" t="s">
        <v>23</v>
      </c>
      <c r="J101" s="74" t="str">
        <f>IF(J12="","",J12)</f>
        <v>26. 1. 2024</v>
      </c>
      <c r="K101" s="42"/>
      <c r="L101" s="136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6.96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136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15.15" customHeight="1">
      <c r="A103" s="40"/>
      <c r="B103" s="41"/>
      <c r="C103" s="34" t="s">
        <v>25</v>
      </c>
      <c r="D103" s="42"/>
      <c r="E103" s="42"/>
      <c r="F103" s="29" t="str">
        <f>E15</f>
        <v>Střední odborné učiliště opravárenské</v>
      </c>
      <c r="G103" s="42"/>
      <c r="H103" s="42"/>
      <c r="I103" s="34" t="s">
        <v>32</v>
      </c>
      <c r="J103" s="38" t="str">
        <f>E21</f>
        <v>Ing. Pavel Švestka</v>
      </c>
      <c r="K103" s="42"/>
      <c r="L103" s="136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15.15" customHeight="1">
      <c r="A104" s="40"/>
      <c r="B104" s="41"/>
      <c r="C104" s="34" t="s">
        <v>30</v>
      </c>
      <c r="D104" s="42"/>
      <c r="E104" s="42"/>
      <c r="F104" s="29" t="str">
        <f>IF(E18="","",E18)</f>
        <v>Vyplň údaj</v>
      </c>
      <c r="G104" s="42"/>
      <c r="H104" s="42"/>
      <c r="I104" s="34" t="s">
        <v>36</v>
      </c>
      <c r="J104" s="38" t="str">
        <f>E24</f>
        <v>Ing. Pavel Švestka</v>
      </c>
      <c r="K104" s="42"/>
      <c r="L104" s="136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10.32" customHeight="1">
      <c r="A105" s="40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136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11" customFormat="1" ht="29.28" customHeight="1">
      <c r="A106" s="179"/>
      <c r="B106" s="180"/>
      <c r="C106" s="181" t="s">
        <v>119</v>
      </c>
      <c r="D106" s="182" t="s">
        <v>58</v>
      </c>
      <c r="E106" s="182" t="s">
        <v>54</v>
      </c>
      <c r="F106" s="182" t="s">
        <v>55</v>
      </c>
      <c r="G106" s="182" t="s">
        <v>120</v>
      </c>
      <c r="H106" s="182" t="s">
        <v>121</v>
      </c>
      <c r="I106" s="182" t="s">
        <v>122</v>
      </c>
      <c r="J106" s="183" t="s">
        <v>109</v>
      </c>
      <c r="K106" s="184" t="s">
        <v>123</v>
      </c>
      <c r="L106" s="185"/>
      <c r="M106" s="94" t="s">
        <v>19</v>
      </c>
      <c r="N106" s="95" t="s">
        <v>43</v>
      </c>
      <c r="O106" s="95" t="s">
        <v>124</v>
      </c>
      <c r="P106" s="95" t="s">
        <v>125</v>
      </c>
      <c r="Q106" s="95" t="s">
        <v>126</v>
      </c>
      <c r="R106" s="95" t="s">
        <v>127</v>
      </c>
      <c r="S106" s="95" t="s">
        <v>128</v>
      </c>
      <c r="T106" s="96" t="s">
        <v>129</v>
      </c>
      <c r="U106" s="179"/>
      <c r="V106" s="179"/>
      <c r="W106" s="179"/>
      <c r="X106" s="179"/>
      <c r="Y106" s="179"/>
      <c r="Z106" s="179"/>
      <c r="AA106" s="179"/>
      <c r="AB106" s="179"/>
      <c r="AC106" s="179"/>
      <c r="AD106" s="179"/>
      <c r="AE106" s="179"/>
    </row>
    <row r="107" s="2" customFormat="1" ht="22.8" customHeight="1">
      <c r="A107" s="40"/>
      <c r="B107" s="41"/>
      <c r="C107" s="101" t="s">
        <v>130</v>
      </c>
      <c r="D107" s="42"/>
      <c r="E107" s="42"/>
      <c r="F107" s="42"/>
      <c r="G107" s="42"/>
      <c r="H107" s="42"/>
      <c r="I107" s="42"/>
      <c r="J107" s="186">
        <f>BK107</f>
        <v>0</v>
      </c>
      <c r="K107" s="42"/>
      <c r="L107" s="46"/>
      <c r="M107" s="97"/>
      <c r="N107" s="187"/>
      <c r="O107" s="98"/>
      <c r="P107" s="188">
        <f>P108+P458+P695</f>
        <v>0</v>
      </c>
      <c r="Q107" s="98"/>
      <c r="R107" s="188">
        <f>R108+R458+R695</f>
        <v>315.24137611370082</v>
      </c>
      <c r="S107" s="98"/>
      <c r="T107" s="189">
        <f>T108+T458+T695</f>
        <v>0.7722985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72</v>
      </c>
      <c r="AU107" s="19" t="s">
        <v>110</v>
      </c>
      <c r="BK107" s="190">
        <f>BK108+BK458+BK695</f>
        <v>0</v>
      </c>
    </row>
    <row r="108" s="12" customFormat="1" ht="25.92" customHeight="1">
      <c r="A108" s="12"/>
      <c r="B108" s="191"/>
      <c r="C108" s="192"/>
      <c r="D108" s="193" t="s">
        <v>72</v>
      </c>
      <c r="E108" s="194" t="s">
        <v>131</v>
      </c>
      <c r="F108" s="194" t="s">
        <v>132</v>
      </c>
      <c r="G108" s="192"/>
      <c r="H108" s="192"/>
      <c r="I108" s="195"/>
      <c r="J108" s="196">
        <f>BK108</f>
        <v>0</v>
      </c>
      <c r="K108" s="192"/>
      <c r="L108" s="197"/>
      <c r="M108" s="198"/>
      <c r="N108" s="199"/>
      <c r="O108" s="199"/>
      <c r="P108" s="200">
        <f>P109+P145+P172+P214+P257+P264+P432+P455</f>
        <v>0</v>
      </c>
      <c r="Q108" s="199"/>
      <c r="R108" s="200">
        <f>R109+R145+R172+R214+R257+R264+R432+R455</f>
        <v>299.85159967370083</v>
      </c>
      <c r="S108" s="199"/>
      <c r="T108" s="201">
        <f>T109+T145+T172+T214+T257+T264+T432+T455</f>
        <v>0.00029850000000000005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2" t="s">
        <v>81</v>
      </c>
      <c r="AT108" s="203" t="s">
        <v>72</v>
      </c>
      <c r="AU108" s="203" t="s">
        <v>73</v>
      </c>
      <c r="AY108" s="202" t="s">
        <v>133</v>
      </c>
      <c r="BK108" s="204">
        <f>BK109+BK145+BK172+BK214+BK257+BK264+BK432+BK455</f>
        <v>0</v>
      </c>
    </row>
    <row r="109" s="12" customFormat="1" ht="22.8" customHeight="1">
      <c r="A109" s="12"/>
      <c r="B109" s="191"/>
      <c r="C109" s="192"/>
      <c r="D109" s="193" t="s">
        <v>72</v>
      </c>
      <c r="E109" s="205" t="s">
        <v>81</v>
      </c>
      <c r="F109" s="205" t="s">
        <v>326</v>
      </c>
      <c r="G109" s="192"/>
      <c r="H109" s="192"/>
      <c r="I109" s="195"/>
      <c r="J109" s="206">
        <f>BK109</f>
        <v>0</v>
      </c>
      <c r="K109" s="192"/>
      <c r="L109" s="197"/>
      <c r="M109" s="198"/>
      <c r="N109" s="199"/>
      <c r="O109" s="199"/>
      <c r="P109" s="200">
        <f>SUM(P110:P144)</f>
        <v>0</v>
      </c>
      <c r="Q109" s="199"/>
      <c r="R109" s="200">
        <f>SUM(R110:R144)</f>
        <v>0.98299999999999998</v>
      </c>
      <c r="S109" s="199"/>
      <c r="T109" s="201">
        <f>SUM(T110:T144)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2" t="s">
        <v>81</v>
      </c>
      <c r="AT109" s="203" t="s">
        <v>72</v>
      </c>
      <c r="AU109" s="203" t="s">
        <v>81</v>
      </c>
      <c r="AY109" s="202" t="s">
        <v>133</v>
      </c>
      <c r="BK109" s="204">
        <f>SUM(BK110:BK144)</f>
        <v>0</v>
      </c>
    </row>
    <row r="110" s="2" customFormat="1" ht="24.15" customHeight="1">
      <c r="A110" s="40"/>
      <c r="B110" s="41"/>
      <c r="C110" s="207" t="s">
        <v>81</v>
      </c>
      <c r="D110" s="207" t="s">
        <v>136</v>
      </c>
      <c r="E110" s="208" t="s">
        <v>327</v>
      </c>
      <c r="F110" s="209" t="s">
        <v>328</v>
      </c>
      <c r="G110" s="210" t="s">
        <v>148</v>
      </c>
      <c r="H110" s="211">
        <v>23.625</v>
      </c>
      <c r="I110" s="212"/>
      <c r="J110" s="213">
        <f>ROUND(I110*H110,2)</f>
        <v>0</v>
      </c>
      <c r="K110" s="214"/>
      <c r="L110" s="46"/>
      <c r="M110" s="215" t="s">
        <v>19</v>
      </c>
      <c r="N110" s="216" t="s">
        <v>44</v>
      </c>
      <c r="O110" s="86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9" t="s">
        <v>140</v>
      </c>
      <c r="AT110" s="219" t="s">
        <v>136</v>
      </c>
      <c r="AU110" s="219" t="s">
        <v>83</v>
      </c>
      <c r="AY110" s="19" t="s">
        <v>133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9" t="s">
        <v>81</v>
      </c>
      <c r="BK110" s="220">
        <f>ROUND(I110*H110,2)</f>
        <v>0</v>
      </c>
      <c r="BL110" s="19" t="s">
        <v>140</v>
      </c>
      <c r="BM110" s="219" t="s">
        <v>329</v>
      </c>
    </row>
    <row r="111" s="2" customFormat="1">
      <c r="A111" s="40"/>
      <c r="B111" s="41"/>
      <c r="C111" s="42"/>
      <c r="D111" s="221" t="s">
        <v>142</v>
      </c>
      <c r="E111" s="42"/>
      <c r="F111" s="222" t="s">
        <v>330</v>
      </c>
      <c r="G111" s="42"/>
      <c r="H111" s="42"/>
      <c r="I111" s="223"/>
      <c r="J111" s="42"/>
      <c r="K111" s="42"/>
      <c r="L111" s="46"/>
      <c r="M111" s="224"/>
      <c r="N111" s="225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142</v>
      </c>
      <c r="AU111" s="19" t="s">
        <v>83</v>
      </c>
    </row>
    <row r="112" s="15" customFormat="1">
      <c r="A112" s="15"/>
      <c r="B112" s="249"/>
      <c r="C112" s="250"/>
      <c r="D112" s="228" t="s">
        <v>144</v>
      </c>
      <c r="E112" s="251" t="s">
        <v>19</v>
      </c>
      <c r="F112" s="252" t="s">
        <v>331</v>
      </c>
      <c r="G112" s="250"/>
      <c r="H112" s="251" t="s">
        <v>19</v>
      </c>
      <c r="I112" s="253"/>
      <c r="J112" s="250"/>
      <c r="K112" s="250"/>
      <c r="L112" s="254"/>
      <c r="M112" s="255"/>
      <c r="N112" s="256"/>
      <c r="O112" s="256"/>
      <c r="P112" s="256"/>
      <c r="Q112" s="256"/>
      <c r="R112" s="256"/>
      <c r="S112" s="256"/>
      <c r="T112" s="257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8" t="s">
        <v>144</v>
      </c>
      <c r="AU112" s="258" t="s">
        <v>83</v>
      </c>
      <c r="AV112" s="15" t="s">
        <v>81</v>
      </c>
      <c r="AW112" s="15" t="s">
        <v>35</v>
      </c>
      <c r="AX112" s="15" t="s">
        <v>73</v>
      </c>
      <c r="AY112" s="258" t="s">
        <v>133</v>
      </c>
    </row>
    <row r="113" s="13" customFormat="1">
      <c r="A113" s="13"/>
      <c r="B113" s="226"/>
      <c r="C113" s="227"/>
      <c r="D113" s="228" t="s">
        <v>144</v>
      </c>
      <c r="E113" s="229" t="s">
        <v>19</v>
      </c>
      <c r="F113" s="230" t="s">
        <v>332</v>
      </c>
      <c r="G113" s="227"/>
      <c r="H113" s="231">
        <v>23.625</v>
      </c>
      <c r="I113" s="232"/>
      <c r="J113" s="227"/>
      <c r="K113" s="227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144</v>
      </c>
      <c r="AU113" s="237" t="s">
        <v>83</v>
      </c>
      <c r="AV113" s="13" t="s">
        <v>83</v>
      </c>
      <c r="AW113" s="13" t="s">
        <v>35</v>
      </c>
      <c r="AX113" s="13" t="s">
        <v>81</v>
      </c>
      <c r="AY113" s="237" t="s">
        <v>133</v>
      </c>
    </row>
    <row r="114" s="2" customFormat="1" ht="33" customHeight="1">
      <c r="A114" s="40"/>
      <c r="B114" s="41"/>
      <c r="C114" s="207" t="s">
        <v>83</v>
      </c>
      <c r="D114" s="207" t="s">
        <v>136</v>
      </c>
      <c r="E114" s="208" t="s">
        <v>333</v>
      </c>
      <c r="F114" s="209" t="s">
        <v>334</v>
      </c>
      <c r="G114" s="210" t="s">
        <v>139</v>
      </c>
      <c r="H114" s="211">
        <v>81.603999999999999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44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140</v>
      </c>
      <c r="AT114" s="219" t="s">
        <v>136</v>
      </c>
      <c r="AU114" s="219" t="s">
        <v>83</v>
      </c>
      <c r="AY114" s="19" t="s">
        <v>133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81</v>
      </c>
      <c r="BK114" s="220">
        <f>ROUND(I114*H114,2)</f>
        <v>0</v>
      </c>
      <c r="BL114" s="19" t="s">
        <v>140</v>
      </c>
      <c r="BM114" s="219" t="s">
        <v>335</v>
      </c>
    </row>
    <row r="115" s="2" customFormat="1">
      <c r="A115" s="40"/>
      <c r="B115" s="41"/>
      <c r="C115" s="42"/>
      <c r="D115" s="221" t="s">
        <v>142</v>
      </c>
      <c r="E115" s="42"/>
      <c r="F115" s="222" t="s">
        <v>336</v>
      </c>
      <c r="G115" s="42"/>
      <c r="H115" s="42"/>
      <c r="I115" s="223"/>
      <c r="J115" s="42"/>
      <c r="K115" s="42"/>
      <c r="L115" s="46"/>
      <c r="M115" s="224"/>
      <c r="N115" s="22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142</v>
      </c>
      <c r="AU115" s="19" t="s">
        <v>83</v>
      </c>
    </row>
    <row r="116" s="15" customFormat="1">
      <c r="A116" s="15"/>
      <c r="B116" s="249"/>
      <c r="C116" s="250"/>
      <c r="D116" s="228" t="s">
        <v>144</v>
      </c>
      <c r="E116" s="251" t="s">
        <v>19</v>
      </c>
      <c r="F116" s="252" t="s">
        <v>337</v>
      </c>
      <c r="G116" s="250"/>
      <c r="H116" s="251" t="s">
        <v>19</v>
      </c>
      <c r="I116" s="253"/>
      <c r="J116" s="250"/>
      <c r="K116" s="250"/>
      <c r="L116" s="254"/>
      <c r="M116" s="255"/>
      <c r="N116" s="256"/>
      <c r="O116" s="256"/>
      <c r="P116" s="256"/>
      <c r="Q116" s="256"/>
      <c r="R116" s="256"/>
      <c r="S116" s="256"/>
      <c r="T116" s="257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8" t="s">
        <v>144</v>
      </c>
      <c r="AU116" s="258" t="s">
        <v>83</v>
      </c>
      <c r="AV116" s="15" t="s">
        <v>81</v>
      </c>
      <c r="AW116" s="15" t="s">
        <v>35</v>
      </c>
      <c r="AX116" s="15" t="s">
        <v>73</v>
      </c>
      <c r="AY116" s="258" t="s">
        <v>133</v>
      </c>
    </row>
    <row r="117" s="13" customFormat="1">
      <c r="A117" s="13"/>
      <c r="B117" s="226"/>
      <c r="C117" s="227"/>
      <c r="D117" s="228" t="s">
        <v>144</v>
      </c>
      <c r="E117" s="229" t="s">
        <v>19</v>
      </c>
      <c r="F117" s="230" t="s">
        <v>338</v>
      </c>
      <c r="G117" s="227"/>
      <c r="H117" s="231">
        <v>76.879000000000005</v>
      </c>
      <c r="I117" s="232"/>
      <c r="J117" s="227"/>
      <c r="K117" s="227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144</v>
      </c>
      <c r="AU117" s="237" t="s">
        <v>83</v>
      </c>
      <c r="AV117" s="13" t="s">
        <v>83</v>
      </c>
      <c r="AW117" s="13" t="s">
        <v>35</v>
      </c>
      <c r="AX117" s="13" t="s">
        <v>73</v>
      </c>
      <c r="AY117" s="237" t="s">
        <v>133</v>
      </c>
    </row>
    <row r="118" s="15" customFormat="1">
      <c r="A118" s="15"/>
      <c r="B118" s="249"/>
      <c r="C118" s="250"/>
      <c r="D118" s="228" t="s">
        <v>144</v>
      </c>
      <c r="E118" s="251" t="s">
        <v>19</v>
      </c>
      <c r="F118" s="252" t="s">
        <v>331</v>
      </c>
      <c r="G118" s="250"/>
      <c r="H118" s="251" t="s">
        <v>19</v>
      </c>
      <c r="I118" s="253"/>
      <c r="J118" s="250"/>
      <c r="K118" s="250"/>
      <c r="L118" s="254"/>
      <c r="M118" s="255"/>
      <c r="N118" s="256"/>
      <c r="O118" s="256"/>
      <c r="P118" s="256"/>
      <c r="Q118" s="256"/>
      <c r="R118" s="256"/>
      <c r="S118" s="256"/>
      <c r="T118" s="257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8" t="s">
        <v>144</v>
      </c>
      <c r="AU118" s="258" t="s">
        <v>83</v>
      </c>
      <c r="AV118" s="15" t="s">
        <v>81</v>
      </c>
      <c r="AW118" s="15" t="s">
        <v>35</v>
      </c>
      <c r="AX118" s="15" t="s">
        <v>73</v>
      </c>
      <c r="AY118" s="258" t="s">
        <v>133</v>
      </c>
    </row>
    <row r="119" s="13" customFormat="1">
      <c r="A119" s="13"/>
      <c r="B119" s="226"/>
      <c r="C119" s="227"/>
      <c r="D119" s="228" t="s">
        <v>144</v>
      </c>
      <c r="E119" s="229" t="s">
        <v>19</v>
      </c>
      <c r="F119" s="230" t="s">
        <v>339</v>
      </c>
      <c r="G119" s="227"/>
      <c r="H119" s="231">
        <v>4.7249999999999996</v>
      </c>
      <c r="I119" s="232"/>
      <c r="J119" s="227"/>
      <c r="K119" s="227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144</v>
      </c>
      <c r="AU119" s="237" t="s">
        <v>83</v>
      </c>
      <c r="AV119" s="13" t="s">
        <v>83</v>
      </c>
      <c r="AW119" s="13" t="s">
        <v>35</v>
      </c>
      <c r="AX119" s="13" t="s">
        <v>73</v>
      </c>
      <c r="AY119" s="237" t="s">
        <v>133</v>
      </c>
    </row>
    <row r="120" s="14" customFormat="1">
      <c r="A120" s="14"/>
      <c r="B120" s="238"/>
      <c r="C120" s="239"/>
      <c r="D120" s="228" t="s">
        <v>144</v>
      </c>
      <c r="E120" s="240" t="s">
        <v>19</v>
      </c>
      <c r="F120" s="241" t="s">
        <v>153</v>
      </c>
      <c r="G120" s="239"/>
      <c r="H120" s="242">
        <v>81.603999999999999</v>
      </c>
      <c r="I120" s="243"/>
      <c r="J120" s="239"/>
      <c r="K120" s="239"/>
      <c r="L120" s="244"/>
      <c r="M120" s="245"/>
      <c r="N120" s="246"/>
      <c r="O120" s="246"/>
      <c r="P120" s="246"/>
      <c r="Q120" s="246"/>
      <c r="R120" s="246"/>
      <c r="S120" s="246"/>
      <c r="T120" s="247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8" t="s">
        <v>144</v>
      </c>
      <c r="AU120" s="248" t="s">
        <v>83</v>
      </c>
      <c r="AV120" s="14" t="s">
        <v>140</v>
      </c>
      <c r="AW120" s="14" t="s">
        <v>35</v>
      </c>
      <c r="AX120" s="14" t="s">
        <v>81</v>
      </c>
      <c r="AY120" s="248" t="s">
        <v>133</v>
      </c>
    </row>
    <row r="121" s="2" customFormat="1" ht="44.25" customHeight="1">
      <c r="A121" s="40"/>
      <c r="B121" s="41"/>
      <c r="C121" s="207" t="s">
        <v>154</v>
      </c>
      <c r="D121" s="207" t="s">
        <v>136</v>
      </c>
      <c r="E121" s="208" t="s">
        <v>340</v>
      </c>
      <c r="F121" s="209" t="s">
        <v>341</v>
      </c>
      <c r="G121" s="210" t="s">
        <v>139</v>
      </c>
      <c r="H121" s="211">
        <v>7.9180000000000001</v>
      </c>
      <c r="I121" s="212"/>
      <c r="J121" s="213">
        <f>ROUND(I121*H121,2)</f>
        <v>0</v>
      </c>
      <c r="K121" s="214"/>
      <c r="L121" s="46"/>
      <c r="M121" s="215" t="s">
        <v>19</v>
      </c>
      <c r="N121" s="216" t="s">
        <v>44</v>
      </c>
      <c r="O121" s="86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9" t="s">
        <v>140</v>
      </c>
      <c r="AT121" s="219" t="s">
        <v>136</v>
      </c>
      <c r="AU121" s="219" t="s">
        <v>83</v>
      </c>
      <c r="AY121" s="19" t="s">
        <v>133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9" t="s">
        <v>81</v>
      </c>
      <c r="BK121" s="220">
        <f>ROUND(I121*H121,2)</f>
        <v>0</v>
      </c>
      <c r="BL121" s="19" t="s">
        <v>140</v>
      </c>
      <c r="BM121" s="219" t="s">
        <v>342</v>
      </c>
    </row>
    <row r="122" s="2" customFormat="1">
      <c r="A122" s="40"/>
      <c r="B122" s="41"/>
      <c r="C122" s="42"/>
      <c r="D122" s="221" t="s">
        <v>142</v>
      </c>
      <c r="E122" s="42"/>
      <c r="F122" s="222" t="s">
        <v>343</v>
      </c>
      <c r="G122" s="42"/>
      <c r="H122" s="42"/>
      <c r="I122" s="223"/>
      <c r="J122" s="42"/>
      <c r="K122" s="42"/>
      <c r="L122" s="46"/>
      <c r="M122" s="224"/>
      <c r="N122" s="22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142</v>
      </c>
      <c r="AU122" s="19" t="s">
        <v>83</v>
      </c>
    </row>
    <row r="123" s="13" customFormat="1">
      <c r="A123" s="13"/>
      <c r="B123" s="226"/>
      <c r="C123" s="227"/>
      <c r="D123" s="228" t="s">
        <v>144</v>
      </c>
      <c r="E123" s="229" t="s">
        <v>19</v>
      </c>
      <c r="F123" s="230" t="s">
        <v>344</v>
      </c>
      <c r="G123" s="227"/>
      <c r="H123" s="231">
        <v>6.2460000000000004</v>
      </c>
      <c r="I123" s="232"/>
      <c r="J123" s="227"/>
      <c r="K123" s="227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144</v>
      </c>
      <c r="AU123" s="237" t="s">
        <v>83</v>
      </c>
      <c r="AV123" s="13" t="s">
        <v>83</v>
      </c>
      <c r="AW123" s="13" t="s">
        <v>35</v>
      </c>
      <c r="AX123" s="13" t="s">
        <v>73</v>
      </c>
      <c r="AY123" s="237" t="s">
        <v>133</v>
      </c>
    </row>
    <row r="124" s="13" customFormat="1">
      <c r="A124" s="13"/>
      <c r="B124" s="226"/>
      <c r="C124" s="227"/>
      <c r="D124" s="228" t="s">
        <v>144</v>
      </c>
      <c r="E124" s="229" t="s">
        <v>19</v>
      </c>
      <c r="F124" s="230" t="s">
        <v>345</v>
      </c>
      <c r="G124" s="227"/>
      <c r="H124" s="231">
        <v>1.6719999999999999</v>
      </c>
      <c r="I124" s="232"/>
      <c r="J124" s="227"/>
      <c r="K124" s="227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144</v>
      </c>
      <c r="AU124" s="237" t="s">
        <v>83</v>
      </c>
      <c r="AV124" s="13" t="s">
        <v>83</v>
      </c>
      <c r="AW124" s="13" t="s">
        <v>35</v>
      </c>
      <c r="AX124" s="13" t="s">
        <v>73</v>
      </c>
      <c r="AY124" s="237" t="s">
        <v>133</v>
      </c>
    </row>
    <row r="125" s="14" customFormat="1">
      <c r="A125" s="14"/>
      <c r="B125" s="238"/>
      <c r="C125" s="239"/>
      <c r="D125" s="228" t="s">
        <v>144</v>
      </c>
      <c r="E125" s="240" t="s">
        <v>19</v>
      </c>
      <c r="F125" s="241" t="s">
        <v>153</v>
      </c>
      <c r="G125" s="239"/>
      <c r="H125" s="242">
        <v>7.9180000000000001</v>
      </c>
      <c r="I125" s="243"/>
      <c r="J125" s="239"/>
      <c r="K125" s="239"/>
      <c r="L125" s="244"/>
      <c r="M125" s="245"/>
      <c r="N125" s="246"/>
      <c r="O125" s="246"/>
      <c r="P125" s="246"/>
      <c r="Q125" s="246"/>
      <c r="R125" s="246"/>
      <c r="S125" s="246"/>
      <c r="T125" s="247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8" t="s">
        <v>144</v>
      </c>
      <c r="AU125" s="248" t="s">
        <v>83</v>
      </c>
      <c r="AV125" s="14" t="s">
        <v>140</v>
      </c>
      <c r="AW125" s="14" t="s">
        <v>35</v>
      </c>
      <c r="AX125" s="14" t="s">
        <v>81</v>
      </c>
      <c r="AY125" s="248" t="s">
        <v>133</v>
      </c>
    </row>
    <row r="126" s="2" customFormat="1" ht="62.7" customHeight="1">
      <c r="A126" s="40"/>
      <c r="B126" s="41"/>
      <c r="C126" s="207" t="s">
        <v>140</v>
      </c>
      <c r="D126" s="207" t="s">
        <v>136</v>
      </c>
      <c r="E126" s="208" t="s">
        <v>346</v>
      </c>
      <c r="F126" s="209" t="s">
        <v>347</v>
      </c>
      <c r="G126" s="210" t="s">
        <v>139</v>
      </c>
      <c r="H126" s="211">
        <v>4.7249999999999996</v>
      </c>
      <c r="I126" s="212"/>
      <c r="J126" s="213">
        <f>ROUND(I126*H126,2)</f>
        <v>0</v>
      </c>
      <c r="K126" s="214"/>
      <c r="L126" s="46"/>
      <c r="M126" s="215" t="s">
        <v>19</v>
      </c>
      <c r="N126" s="216" t="s">
        <v>44</v>
      </c>
      <c r="O126" s="86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9" t="s">
        <v>140</v>
      </c>
      <c r="AT126" s="219" t="s">
        <v>136</v>
      </c>
      <c r="AU126" s="219" t="s">
        <v>83</v>
      </c>
      <c r="AY126" s="19" t="s">
        <v>133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9" t="s">
        <v>81</v>
      </c>
      <c r="BK126" s="220">
        <f>ROUND(I126*H126,2)</f>
        <v>0</v>
      </c>
      <c r="BL126" s="19" t="s">
        <v>140</v>
      </c>
      <c r="BM126" s="219" t="s">
        <v>348</v>
      </c>
    </row>
    <row r="127" s="2" customFormat="1">
      <c r="A127" s="40"/>
      <c r="B127" s="41"/>
      <c r="C127" s="42"/>
      <c r="D127" s="221" t="s">
        <v>142</v>
      </c>
      <c r="E127" s="42"/>
      <c r="F127" s="222" t="s">
        <v>349</v>
      </c>
      <c r="G127" s="42"/>
      <c r="H127" s="42"/>
      <c r="I127" s="223"/>
      <c r="J127" s="42"/>
      <c r="K127" s="42"/>
      <c r="L127" s="46"/>
      <c r="M127" s="224"/>
      <c r="N127" s="225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142</v>
      </c>
      <c r="AU127" s="19" t="s">
        <v>83</v>
      </c>
    </row>
    <row r="128" s="15" customFormat="1">
      <c r="A128" s="15"/>
      <c r="B128" s="249"/>
      <c r="C128" s="250"/>
      <c r="D128" s="228" t="s">
        <v>144</v>
      </c>
      <c r="E128" s="251" t="s">
        <v>19</v>
      </c>
      <c r="F128" s="252" t="s">
        <v>350</v>
      </c>
      <c r="G128" s="250"/>
      <c r="H128" s="251" t="s">
        <v>19</v>
      </c>
      <c r="I128" s="253"/>
      <c r="J128" s="250"/>
      <c r="K128" s="250"/>
      <c r="L128" s="254"/>
      <c r="M128" s="255"/>
      <c r="N128" s="256"/>
      <c r="O128" s="256"/>
      <c r="P128" s="256"/>
      <c r="Q128" s="256"/>
      <c r="R128" s="256"/>
      <c r="S128" s="256"/>
      <c r="T128" s="257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8" t="s">
        <v>144</v>
      </c>
      <c r="AU128" s="258" t="s">
        <v>83</v>
      </c>
      <c r="AV128" s="15" t="s">
        <v>81</v>
      </c>
      <c r="AW128" s="15" t="s">
        <v>35</v>
      </c>
      <c r="AX128" s="15" t="s">
        <v>73</v>
      </c>
      <c r="AY128" s="258" t="s">
        <v>133</v>
      </c>
    </row>
    <row r="129" s="13" customFormat="1">
      <c r="A129" s="13"/>
      <c r="B129" s="226"/>
      <c r="C129" s="227"/>
      <c r="D129" s="228" t="s">
        <v>144</v>
      </c>
      <c r="E129" s="229" t="s">
        <v>19</v>
      </c>
      <c r="F129" s="230" t="s">
        <v>351</v>
      </c>
      <c r="G129" s="227"/>
      <c r="H129" s="231">
        <v>4.7249999999999996</v>
      </c>
      <c r="I129" s="232"/>
      <c r="J129" s="227"/>
      <c r="K129" s="227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144</v>
      </c>
      <c r="AU129" s="237" t="s">
        <v>83</v>
      </c>
      <c r="AV129" s="13" t="s">
        <v>83</v>
      </c>
      <c r="AW129" s="13" t="s">
        <v>35</v>
      </c>
      <c r="AX129" s="13" t="s">
        <v>81</v>
      </c>
      <c r="AY129" s="237" t="s">
        <v>133</v>
      </c>
    </row>
    <row r="130" s="2" customFormat="1" ht="62.7" customHeight="1">
      <c r="A130" s="40"/>
      <c r="B130" s="41"/>
      <c r="C130" s="207" t="s">
        <v>168</v>
      </c>
      <c r="D130" s="207" t="s">
        <v>136</v>
      </c>
      <c r="E130" s="208" t="s">
        <v>352</v>
      </c>
      <c r="F130" s="209" t="s">
        <v>353</v>
      </c>
      <c r="G130" s="210" t="s">
        <v>139</v>
      </c>
      <c r="H130" s="211">
        <v>89.522000000000006</v>
      </c>
      <c r="I130" s="212"/>
      <c r="J130" s="213">
        <f>ROUND(I130*H130,2)</f>
        <v>0</v>
      </c>
      <c r="K130" s="214"/>
      <c r="L130" s="46"/>
      <c r="M130" s="215" t="s">
        <v>19</v>
      </c>
      <c r="N130" s="216" t="s">
        <v>44</v>
      </c>
      <c r="O130" s="86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9" t="s">
        <v>140</v>
      </c>
      <c r="AT130" s="219" t="s">
        <v>136</v>
      </c>
      <c r="AU130" s="219" t="s">
        <v>83</v>
      </c>
      <c r="AY130" s="19" t="s">
        <v>133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9" t="s">
        <v>81</v>
      </c>
      <c r="BK130" s="220">
        <f>ROUND(I130*H130,2)</f>
        <v>0</v>
      </c>
      <c r="BL130" s="19" t="s">
        <v>140</v>
      </c>
      <c r="BM130" s="219" t="s">
        <v>354</v>
      </c>
    </row>
    <row r="131" s="2" customFormat="1">
      <c r="A131" s="40"/>
      <c r="B131" s="41"/>
      <c r="C131" s="42"/>
      <c r="D131" s="221" t="s">
        <v>142</v>
      </c>
      <c r="E131" s="42"/>
      <c r="F131" s="222" t="s">
        <v>355</v>
      </c>
      <c r="G131" s="42"/>
      <c r="H131" s="42"/>
      <c r="I131" s="223"/>
      <c r="J131" s="42"/>
      <c r="K131" s="42"/>
      <c r="L131" s="46"/>
      <c r="M131" s="224"/>
      <c r="N131" s="225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142</v>
      </c>
      <c r="AU131" s="19" t="s">
        <v>83</v>
      </c>
    </row>
    <row r="132" s="13" customFormat="1">
      <c r="A132" s="13"/>
      <c r="B132" s="226"/>
      <c r="C132" s="227"/>
      <c r="D132" s="228" t="s">
        <v>144</v>
      </c>
      <c r="E132" s="229" t="s">
        <v>19</v>
      </c>
      <c r="F132" s="230" t="s">
        <v>356</v>
      </c>
      <c r="G132" s="227"/>
      <c r="H132" s="231">
        <v>89.522000000000006</v>
      </c>
      <c r="I132" s="232"/>
      <c r="J132" s="227"/>
      <c r="K132" s="227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144</v>
      </c>
      <c r="AU132" s="237" t="s">
        <v>83</v>
      </c>
      <c r="AV132" s="13" t="s">
        <v>83</v>
      </c>
      <c r="AW132" s="13" t="s">
        <v>35</v>
      </c>
      <c r="AX132" s="13" t="s">
        <v>81</v>
      </c>
      <c r="AY132" s="237" t="s">
        <v>133</v>
      </c>
    </row>
    <row r="133" s="2" customFormat="1" ht="44.25" customHeight="1">
      <c r="A133" s="40"/>
      <c r="B133" s="41"/>
      <c r="C133" s="207" t="s">
        <v>171</v>
      </c>
      <c r="D133" s="207" t="s">
        <v>136</v>
      </c>
      <c r="E133" s="208" t="s">
        <v>357</v>
      </c>
      <c r="F133" s="209" t="s">
        <v>358</v>
      </c>
      <c r="G133" s="210" t="s">
        <v>139</v>
      </c>
      <c r="H133" s="211">
        <v>0.54600000000000004</v>
      </c>
      <c r="I133" s="212"/>
      <c r="J133" s="213">
        <f>ROUND(I133*H133,2)</f>
        <v>0</v>
      </c>
      <c r="K133" s="214"/>
      <c r="L133" s="46"/>
      <c r="M133" s="215" t="s">
        <v>19</v>
      </c>
      <c r="N133" s="216" t="s">
        <v>44</v>
      </c>
      <c r="O133" s="86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9" t="s">
        <v>140</v>
      </c>
      <c r="AT133" s="219" t="s">
        <v>136</v>
      </c>
      <c r="AU133" s="219" t="s">
        <v>83</v>
      </c>
      <c r="AY133" s="19" t="s">
        <v>133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9" t="s">
        <v>81</v>
      </c>
      <c r="BK133" s="220">
        <f>ROUND(I133*H133,2)</f>
        <v>0</v>
      </c>
      <c r="BL133" s="19" t="s">
        <v>140</v>
      </c>
      <c r="BM133" s="219" t="s">
        <v>359</v>
      </c>
    </row>
    <row r="134" s="2" customFormat="1">
      <c r="A134" s="40"/>
      <c r="B134" s="41"/>
      <c r="C134" s="42"/>
      <c r="D134" s="221" t="s">
        <v>142</v>
      </c>
      <c r="E134" s="42"/>
      <c r="F134" s="222" t="s">
        <v>360</v>
      </c>
      <c r="G134" s="42"/>
      <c r="H134" s="42"/>
      <c r="I134" s="223"/>
      <c r="J134" s="42"/>
      <c r="K134" s="42"/>
      <c r="L134" s="46"/>
      <c r="M134" s="224"/>
      <c r="N134" s="225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142</v>
      </c>
      <c r="AU134" s="19" t="s">
        <v>83</v>
      </c>
    </row>
    <row r="135" s="15" customFormat="1">
      <c r="A135" s="15"/>
      <c r="B135" s="249"/>
      <c r="C135" s="250"/>
      <c r="D135" s="228" t="s">
        <v>144</v>
      </c>
      <c r="E135" s="251" t="s">
        <v>19</v>
      </c>
      <c r="F135" s="252" t="s">
        <v>361</v>
      </c>
      <c r="G135" s="250"/>
      <c r="H135" s="251" t="s">
        <v>19</v>
      </c>
      <c r="I135" s="253"/>
      <c r="J135" s="250"/>
      <c r="K135" s="250"/>
      <c r="L135" s="254"/>
      <c r="M135" s="255"/>
      <c r="N135" s="256"/>
      <c r="O135" s="256"/>
      <c r="P135" s="256"/>
      <c r="Q135" s="256"/>
      <c r="R135" s="256"/>
      <c r="S135" s="256"/>
      <c r="T135" s="257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8" t="s">
        <v>144</v>
      </c>
      <c r="AU135" s="258" t="s">
        <v>83</v>
      </c>
      <c r="AV135" s="15" t="s">
        <v>81</v>
      </c>
      <c r="AW135" s="15" t="s">
        <v>35</v>
      </c>
      <c r="AX135" s="15" t="s">
        <v>73</v>
      </c>
      <c r="AY135" s="258" t="s">
        <v>133</v>
      </c>
    </row>
    <row r="136" s="13" customFormat="1">
      <c r="A136" s="13"/>
      <c r="B136" s="226"/>
      <c r="C136" s="227"/>
      <c r="D136" s="228" t="s">
        <v>144</v>
      </c>
      <c r="E136" s="229" t="s">
        <v>19</v>
      </c>
      <c r="F136" s="230" t="s">
        <v>362</v>
      </c>
      <c r="G136" s="227"/>
      <c r="H136" s="231">
        <v>0.54600000000000004</v>
      </c>
      <c r="I136" s="232"/>
      <c r="J136" s="227"/>
      <c r="K136" s="227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144</v>
      </c>
      <c r="AU136" s="237" t="s">
        <v>83</v>
      </c>
      <c r="AV136" s="13" t="s">
        <v>83</v>
      </c>
      <c r="AW136" s="13" t="s">
        <v>35</v>
      </c>
      <c r="AX136" s="13" t="s">
        <v>81</v>
      </c>
      <c r="AY136" s="237" t="s">
        <v>133</v>
      </c>
    </row>
    <row r="137" s="2" customFormat="1" ht="16.5" customHeight="1">
      <c r="A137" s="40"/>
      <c r="B137" s="41"/>
      <c r="C137" s="262" t="s">
        <v>178</v>
      </c>
      <c r="D137" s="262" t="s">
        <v>363</v>
      </c>
      <c r="E137" s="263" t="s">
        <v>364</v>
      </c>
      <c r="F137" s="264" t="s">
        <v>365</v>
      </c>
      <c r="G137" s="265" t="s">
        <v>253</v>
      </c>
      <c r="H137" s="266">
        <v>0.98299999999999998</v>
      </c>
      <c r="I137" s="267"/>
      <c r="J137" s="268">
        <f>ROUND(I137*H137,2)</f>
        <v>0</v>
      </c>
      <c r="K137" s="269"/>
      <c r="L137" s="270"/>
      <c r="M137" s="271" t="s">
        <v>19</v>
      </c>
      <c r="N137" s="272" t="s">
        <v>44</v>
      </c>
      <c r="O137" s="86"/>
      <c r="P137" s="217">
        <f>O137*H137</f>
        <v>0</v>
      </c>
      <c r="Q137" s="217">
        <v>1</v>
      </c>
      <c r="R137" s="217">
        <f>Q137*H137</f>
        <v>0.98299999999999998</v>
      </c>
      <c r="S137" s="217">
        <v>0</v>
      </c>
      <c r="T137" s="21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9" t="s">
        <v>184</v>
      </c>
      <c r="AT137" s="219" t="s">
        <v>363</v>
      </c>
      <c r="AU137" s="219" t="s">
        <v>83</v>
      </c>
      <c r="AY137" s="19" t="s">
        <v>133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9" t="s">
        <v>81</v>
      </c>
      <c r="BK137" s="220">
        <f>ROUND(I137*H137,2)</f>
        <v>0</v>
      </c>
      <c r="BL137" s="19" t="s">
        <v>140</v>
      </c>
      <c r="BM137" s="219" t="s">
        <v>366</v>
      </c>
    </row>
    <row r="138" s="13" customFormat="1">
      <c r="A138" s="13"/>
      <c r="B138" s="226"/>
      <c r="C138" s="227"/>
      <c r="D138" s="228" t="s">
        <v>144</v>
      </c>
      <c r="E138" s="227"/>
      <c r="F138" s="230" t="s">
        <v>367</v>
      </c>
      <c r="G138" s="227"/>
      <c r="H138" s="231">
        <v>0.98299999999999998</v>
      </c>
      <c r="I138" s="232"/>
      <c r="J138" s="227"/>
      <c r="K138" s="227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144</v>
      </c>
      <c r="AU138" s="237" t="s">
        <v>83</v>
      </c>
      <c r="AV138" s="13" t="s">
        <v>83</v>
      </c>
      <c r="AW138" s="13" t="s">
        <v>4</v>
      </c>
      <c r="AX138" s="13" t="s">
        <v>81</v>
      </c>
      <c r="AY138" s="237" t="s">
        <v>133</v>
      </c>
    </row>
    <row r="139" s="2" customFormat="1" ht="33" customHeight="1">
      <c r="A139" s="40"/>
      <c r="B139" s="41"/>
      <c r="C139" s="207" t="s">
        <v>184</v>
      </c>
      <c r="D139" s="207" t="s">
        <v>136</v>
      </c>
      <c r="E139" s="208" t="s">
        <v>368</v>
      </c>
      <c r="F139" s="209" t="s">
        <v>369</v>
      </c>
      <c r="G139" s="210" t="s">
        <v>148</v>
      </c>
      <c r="H139" s="211">
        <v>215.82300000000001</v>
      </c>
      <c r="I139" s="212"/>
      <c r="J139" s="213">
        <f>ROUND(I139*H139,2)</f>
        <v>0</v>
      </c>
      <c r="K139" s="214"/>
      <c r="L139" s="46"/>
      <c r="M139" s="215" t="s">
        <v>19</v>
      </c>
      <c r="N139" s="216" t="s">
        <v>44</v>
      </c>
      <c r="O139" s="86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9" t="s">
        <v>140</v>
      </c>
      <c r="AT139" s="219" t="s">
        <v>136</v>
      </c>
      <c r="AU139" s="219" t="s">
        <v>83</v>
      </c>
      <c r="AY139" s="19" t="s">
        <v>133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9" t="s">
        <v>81</v>
      </c>
      <c r="BK139" s="220">
        <f>ROUND(I139*H139,2)</f>
        <v>0</v>
      </c>
      <c r="BL139" s="19" t="s">
        <v>140</v>
      </c>
      <c r="BM139" s="219" t="s">
        <v>370</v>
      </c>
    </row>
    <row r="140" s="2" customFormat="1">
      <c r="A140" s="40"/>
      <c r="B140" s="41"/>
      <c r="C140" s="42"/>
      <c r="D140" s="221" t="s">
        <v>142</v>
      </c>
      <c r="E140" s="42"/>
      <c r="F140" s="222" t="s">
        <v>371</v>
      </c>
      <c r="G140" s="42"/>
      <c r="H140" s="42"/>
      <c r="I140" s="223"/>
      <c r="J140" s="42"/>
      <c r="K140" s="42"/>
      <c r="L140" s="46"/>
      <c r="M140" s="224"/>
      <c r="N140" s="225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142</v>
      </c>
      <c r="AU140" s="19" t="s">
        <v>83</v>
      </c>
    </row>
    <row r="141" s="13" customFormat="1">
      <c r="A141" s="13"/>
      <c r="B141" s="226"/>
      <c r="C141" s="227"/>
      <c r="D141" s="228" t="s">
        <v>144</v>
      </c>
      <c r="E141" s="229" t="s">
        <v>19</v>
      </c>
      <c r="F141" s="230" t="s">
        <v>372</v>
      </c>
      <c r="G141" s="227"/>
      <c r="H141" s="231">
        <v>215.82300000000001</v>
      </c>
      <c r="I141" s="232"/>
      <c r="J141" s="227"/>
      <c r="K141" s="227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144</v>
      </c>
      <c r="AU141" s="237" t="s">
        <v>83</v>
      </c>
      <c r="AV141" s="13" t="s">
        <v>83</v>
      </c>
      <c r="AW141" s="13" t="s">
        <v>35</v>
      </c>
      <c r="AX141" s="13" t="s">
        <v>81</v>
      </c>
      <c r="AY141" s="237" t="s">
        <v>133</v>
      </c>
    </row>
    <row r="142" s="2" customFormat="1" ht="37.8" customHeight="1">
      <c r="A142" s="40"/>
      <c r="B142" s="41"/>
      <c r="C142" s="207" t="s">
        <v>134</v>
      </c>
      <c r="D142" s="207" t="s">
        <v>136</v>
      </c>
      <c r="E142" s="208" t="s">
        <v>373</v>
      </c>
      <c r="F142" s="209" t="s">
        <v>374</v>
      </c>
      <c r="G142" s="210" t="s">
        <v>148</v>
      </c>
      <c r="H142" s="211">
        <v>15.75</v>
      </c>
      <c r="I142" s="212"/>
      <c r="J142" s="213">
        <f>ROUND(I142*H142,2)</f>
        <v>0</v>
      </c>
      <c r="K142" s="214"/>
      <c r="L142" s="46"/>
      <c r="M142" s="215" t="s">
        <v>19</v>
      </c>
      <c r="N142" s="216" t="s">
        <v>44</v>
      </c>
      <c r="O142" s="86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9" t="s">
        <v>140</v>
      </c>
      <c r="AT142" s="219" t="s">
        <v>136</v>
      </c>
      <c r="AU142" s="219" t="s">
        <v>83</v>
      </c>
      <c r="AY142" s="19" t="s">
        <v>133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9" t="s">
        <v>81</v>
      </c>
      <c r="BK142" s="220">
        <f>ROUND(I142*H142,2)</f>
        <v>0</v>
      </c>
      <c r="BL142" s="19" t="s">
        <v>140</v>
      </c>
      <c r="BM142" s="219" t="s">
        <v>375</v>
      </c>
    </row>
    <row r="143" s="2" customFormat="1">
      <c r="A143" s="40"/>
      <c r="B143" s="41"/>
      <c r="C143" s="42"/>
      <c r="D143" s="221" t="s">
        <v>142</v>
      </c>
      <c r="E143" s="42"/>
      <c r="F143" s="222" t="s">
        <v>376</v>
      </c>
      <c r="G143" s="42"/>
      <c r="H143" s="42"/>
      <c r="I143" s="223"/>
      <c r="J143" s="42"/>
      <c r="K143" s="42"/>
      <c r="L143" s="46"/>
      <c r="M143" s="224"/>
      <c r="N143" s="225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142</v>
      </c>
      <c r="AU143" s="19" t="s">
        <v>83</v>
      </c>
    </row>
    <row r="144" s="13" customFormat="1">
      <c r="A144" s="13"/>
      <c r="B144" s="226"/>
      <c r="C144" s="227"/>
      <c r="D144" s="228" t="s">
        <v>144</v>
      </c>
      <c r="E144" s="229" t="s">
        <v>19</v>
      </c>
      <c r="F144" s="230" t="s">
        <v>377</v>
      </c>
      <c r="G144" s="227"/>
      <c r="H144" s="231">
        <v>15.75</v>
      </c>
      <c r="I144" s="232"/>
      <c r="J144" s="227"/>
      <c r="K144" s="227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144</v>
      </c>
      <c r="AU144" s="237" t="s">
        <v>83</v>
      </c>
      <c r="AV144" s="13" t="s">
        <v>83</v>
      </c>
      <c r="AW144" s="13" t="s">
        <v>35</v>
      </c>
      <c r="AX144" s="13" t="s">
        <v>81</v>
      </c>
      <c r="AY144" s="237" t="s">
        <v>133</v>
      </c>
    </row>
    <row r="145" s="12" customFormat="1" ht="22.8" customHeight="1">
      <c r="A145" s="12"/>
      <c r="B145" s="191"/>
      <c r="C145" s="192"/>
      <c r="D145" s="193" t="s">
        <v>72</v>
      </c>
      <c r="E145" s="205" t="s">
        <v>83</v>
      </c>
      <c r="F145" s="205" t="s">
        <v>378</v>
      </c>
      <c r="G145" s="192"/>
      <c r="H145" s="192"/>
      <c r="I145" s="195"/>
      <c r="J145" s="206">
        <f>BK145</f>
        <v>0</v>
      </c>
      <c r="K145" s="192"/>
      <c r="L145" s="197"/>
      <c r="M145" s="198"/>
      <c r="N145" s="199"/>
      <c r="O145" s="199"/>
      <c r="P145" s="200">
        <f>SUM(P146:P171)</f>
        <v>0</v>
      </c>
      <c r="Q145" s="199"/>
      <c r="R145" s="200">
        <f>SUM(R146:R171)</f>
        <v>182.69500215370081</v>
      </c>
      <c r="S145" s="199"/>
      <c r="T145" s="201">
        <f>SUM(T146:T171)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2" t="s">
        <v>81</v>
      </c>
      <c r="AT145" s="203" t="s">
        <v>72</v>
      </c>
      <c r="AU145" s="203" t="s">
        <v>81</v>
      </c>
      <c r="AY145" s="202" t="s">
        <v>133</v>
      </c>
      <c r="BK145" s="204">
        <f>SUM(BK146:BK171)</f>
        <v>0</v>
      </c>
    </row>
    <row r="146" s="2" customFormat="1" ht="37.8" customHeight="1">
      <c r="A146" s="40"/>
      <c r="B146" s="41"/>
      <c r="C146" s="207" t="s">
        <v>195</v>
      </c>
      <c r="D146" s="207" t="s">
        <v>136</v>
      </c>
      <c r="E146" s="208" t="s">
        <v>379</v>
      </c>
      <c r="F146" s="209" t="s">
        <v>380</v>
      </c>
      <c r="G146" s="210" t="s">
        <v>139</v>
      </c>
      <c r="H146" s="211">
        <v>38.439999999999998</v>
      </c>
      <c r="I146" s="212"/>
      <c r="J146" s="213">
        <f>ROUND(I146*H146,2)</f>
        <v>0</v>
      </c>
      <c r="K146" s="214"/>
      <c r="L146" s="46"/>
      <c r="M146" s="215" t="s">
        <v>19</v>
      </c>
      <c r="N146" s="216" t="s">
        <v>44</v>
      </c>
      <c r="O146" s="86"/>
      <c r="P146" s="217">
        <f>O146*H146</f>
        <v>0</v>
      </c>
      <c r="Q146" s="217">
        <v>2.1600000000000001</v>
      </c>
      <c r="R146" s="217">
        <f>Q146*H146</f>
        <v>83.0304</v>
      </c>
      <c r="S146" s="217">
        <v>0</v>
      </c>
      <c r="T146" s="21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9" t="s">
        <v>140</v>
      </c>
      <c r="AT146" s="219" t="s">
        <v>136</v>
      </c>
      <c r="AU146" s="219" t="s">
        <v>83</v>
      </c>
      <c r="AY146" s="19" t="s">
        <v>133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9" t="s">
        <v>81</v>
      </c>
      <c r="BK146" s="220">
        <f>ROUND(I146*H146,2)</f>
        <v>0</v>
      </c>
      <c r="BL146" s="19" t="s">
        <v>140</v>
      </c>
      <c r="BM146" s="219" t="s">
        <v>381</v>
      </c>
    </row>
    <row r="147" s="2" customFormat="1">
      <c r="A147" s="40"/>
      <c r="B147" s="41"/>
      <c r="C147" s="42"/>
      <c r="D147" s="221" t="s">
        <v>142</v>
      </c>
      <c r="E147" s="42"/>
      <c r="F147" s="222" t="s">
        <v>382</v>
      </c>
      <c r="G147" s="42"/>
      <c r="H147" s="42"/>
      <c r="I147" s="223"/>
      <c r="J147" s="42"/>
      <c r="K147" s="42"/>
      <c r="L147" s="46"/>
      <c r="M147" s="224"/>
      <c r="N147" s="225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142</v>
      </c>
      <c r="AU147" s="19" t="s">
        <v>83</v>
      </c>
    </row>
    <row r="148" s="13" customFormat="1">
      <c r="A148" s="13"/>
      <c r="B148" s="226"/>
      <c r="C148" s="227"/>
      <c r="D148" s="228" t="s">
        <v>144</v>
      </c>
      <c r="E148" s="229" t="s">
        <v>19</v>
      </c>
      <c r="F148" s="230" t="s">
        <v>383</v>
      </c>
      <c r="G148" s="227"/>
      <c r="H148" s="231">
        <v>38.439999999999998</v>
      </c>
      <c r="I148" s="232"/>
      <c r="J148" s="227"/>
      <c r="K148" s="227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144</v>
      </c>
      <c r="AU148" s="237" t="s">
        <v>83</v>
      </c>
      <c r="AV148" s="13" t="s">
        <v>83</v>
      </c>
      <c r="AW148" s="13" t="s">
        <v>35</v>
      </c>
      <c r="AX148" s="13" t="s">
        <v>81</v>
      </c>
      <c r="AY148" s="237" t="s">
        <v>133</v>
      </c>
    </row>
    <row r="149" s="2" customFormat="1" ht="24.15" customHeight="1">
      <c r="A149" s="40"/>
      <c r="B149" s="41"/>
      <c r="C149" s="207" t="s">
        <v>201</v>
      </c>
      <c r="D149" s="207" t="s">
        <v>136</v>
      </c>
      <c r="E149" s="208" t="s">
        <v>384</v>
      </c>
      <c r="F149" s="209" t="s">
        <v>385</v>
      </c>
      <c r="G149" s="210" t="s">
        <v>139</v>
      </c>
      <c r="H149" s="211">
        <v>28.829999999999998</v>
      </c>
      <c r="I149" s="212"/>
      <c r="J149" s="213">
        <f>ROUND(I149*H149,2)</f>
        <v>0</v>
      </c>
      <c r="K149" s="214"/>
      <c r="L149" s="46"/>
      <c r="M149" s="215" t="s">
        <v>19</v>
      </c>
      <c r="N149" s="216" t="s">
        <v>44</v>
      </c>
      <c r="O149" s="86"/>
      <c r="P149" s="217">
        <f>O149*H149</f>
        <v>0</v>
      </c>
      <c r="Q149" s="217">
        <v>2.5018699999999998</v>
      </c>
      <c r="R149" s="217">
        <f>Q149*H149</f>
        <v>72.128912099999994</v>
      </c>
      <c r="S149" s="217">
        <v>0</v>
      </c>
      <c r="T149" s="21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9" t="s">
        <v>140</v>
      </c>
      <c r="AT149" s="219" t="s">
        <v>136</v>
      </c>
      <c r="AU149" s="219" t="s">
        <v>83</v>
      </c>
      <c r="AY149" s="19" t="s">
        <v>133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9" t="s">
        <v>81</v>
      </c>
      <c r="BK149" s="220">
        <f>ROUND(I149*H149,2)</f>
        <v>0</v>
      </c>
      <c r="BL149" s="19" t="s">
        <v>140</v>
      </c>
      <c r="BM149" s="219" t="s">
        <v>386</v>
      </c>
    </row>
    <row r="150" s="2" customFormat="1">
      <c r="A150" s="40"/>
      <c r="B150" s="41"/>
      <c r="C150" s="42"/>
      <c r="D150" s="221" t="s">
        <v>142</v>
      </c>
      <c r="E150" s="42"/>
      <c r="F150" s="222" t="s">
        <v>387</v>
      </c>
      <c r="G150" s="42"/>
      <c r="H150" s="42"/>
      <c r="I150" s="223"/>
      <c r="J150" s="42"/>
      <c r="K150" s="42"/>
      <c r="L150" s="46"/>
      <c r="M150" s="224"/>
      <c r="N150" s="225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142</v>
      </c>
      <c r="AU150" s="19" t="s">
        <v>83</v>
      </c>
    </row>
    <row r="151" s="13" customFormat="1">
      <c r="A151" s="13"/>
      <c r="B151" s="226"/>
      <c r="C151" s="227"/>
      <c r="D151" s="228" t="s">
        <v>144</v>
      </c>
      <c r="E151" s="229" t="s">
        <v>19</v>
      </c>
      <c r="F151" s="230" t="s">
        <v>170</v>
      </c>
      <c r="G151" s="227"/>
      <c r="H151" s="231">
        <v>28.829999999999998</v>
      </c>
      <c r="I151" s="232"/>
      <c r="J151" s="227"/>
      <c r="K151" s="227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144</v>
      </c>
      <c r="AU151" s="237" t="s">
        <v>83</v>
      </c>
      <c r="AV151" s="13" t="s">
        <v>83</v>
      </c>
      <c r="AW151" s="13" t="s">
        <v>35</v>
      </c>
      <c r="AX151" s="13" t="s">
        <v>81</v>
      </c>
      <c r="AY151" s="237" t="s">
        <v>133</v>
      </c>
    </row>
    <row r="152" s="2" customFormat="1" ht="24.15" customHeight="1">
      <c r="A152" s="40"/>
      <c r="B152" s="41"/>
      <c r="C152" s="207" t="s">
        <v>8</v>
      </c>
      <c r="D152" s="207" t="s">
        <v>136</v>
      </c>
      <c r="E152" s="208" t="s">
        <v>388</v>
      </c>
      <c r="F152" s="209" t="s">
        <v>389</v>
      </c>
      <c r="G152" s="210" t="s">
        <v>253</v>
      </c>
      <c r="H152" s="211">
        <v>0.72899999999999998</v>
      </c>
      <c r="I152" s="212"/>
      <c r="J152" s="213">
        <f>ROUND(I152*H152,2)</f>
        <v>0</v>
      </c>
      <c r="K152" s="214"/>
      <c r="L152" s="46"/>
      <c r="M152" s="215" t="s">
        <v>19</v>
      </c>
      <c r="N152" s="216" t="s">
        <v>44</v>
      </c>
      <c r="O152" s="86"/>
      <c r="P152" s="217">
        <f>O152*H152</f>
        <v>0</v>
      </c>
      <c r="Q152" s="217">
        <v>1.0530555952</v>
      </c>
      <c r="R152" s="217">
        <f>Q152*H152</f>
        <v>0.76767752890079999</v>
      </c>
      <c r="S152" s="217">
        <v>0</v>
      </c>
      <c r="T152" s="21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9" t="s">
        <v>140</v>
      </c>
      <c r="AT152" s="219" t="s">
        <v>136</v>
      </c>
      <c r="AU152" s="219" t="s">
        <v>83</v>
      </c>
      <c r="AY152" s="19" t="s">
        <v>133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9" t="s">
        <v>81</v>
      </c>
      <c r="BK152" s="220">
        <f>ROUND(I152*H152,2)</f>
        <v>0</v>
      </c>
      <c r="BL152" s="19" t="s">
        <v>140</v>
      </c>
      <c r="BM152" s="219" t="s">
        <v>390</v>
      </c>
    </row>
    <row r="153" s="2" customFormat="1">
      <c r="A153" s="40"/>
      <c r="B153" s="41"/>
      <c r="C153" s="42"/>
      <c r="D153" s="221" t="s">
        <v>142</v>
      </c>
      <c r="E153" s="42"/>
      <c r="F153" s="222" t="s">
        <v>391</v>
      </c>
      <c r="G153" s="42"/>
      <c r="H153" s="42"/>
      <c r="I153" s="223"/>
      <c r="J153" s="42"/>
      <c r="K153" s="42"/>
      <c r="L153" s="46"/>
      <c r="M153" s="224"/>
      <c r="N153" s="225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142</v>
      </c>
      <c r="AU153" s="19" t="s">
        <v>83</v>
      </c>
    </row>
    <row r="154" s="15" customFormat="1">
      <c r="A154" s="15"/>
      <c r="B154" s="249"/>
      <c r="C154" s="250"/>
      <c r="D154" s="228" t="s">
        <v>144</v>
      </c>
      <c r="E154" s="251" t="s">
        <v>19</v>
      </c>
      <c r="F154" s="252" t="s">
        <v>392</v>
      </c>
      <c r="G154" s="250"/>
      <c r="H154" s="251" t="s">
        <v>19</v>
      </c>
      <c r="I154" s="253"/>
      <c r="J154" s="250"/>
      <c r="K154" s="250"/>
      <c r="L154" s="254"/>
      <c r="M154" s="255"/>
      <c r="N154" s="256"/>
      <c r="O154" s="256"/>
      <c r="P154" s="256"/>
      <c r="Q154" s="256"/>
      <c r="R154" s="256"/>
      <c r="S154" s="256"/>
      <c r="T154" s="257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8" t="s">
        <v>144</v>
      </c>
      <c r="AU154" s="258" t="s">
        <v>83</v>
      </c>
      <c r="AV154" s="15" t="s">
        <v>81</v>
      </c>
      <c r="AW154" s="15" t="s">
        <v>35</v>
      </c>
      <c r="AX154" s="15" t="s">
        <v>73</v>
      </c>
      <c r="AY154" s="258" t="s">
        <v>133</v>
      </c>
    </row>
    <row r="155" s="13" customFormat="1">
      <c r="A155" s="13"/>
      <c r="B155" s="226"/>
      <c r="C155" s="227"/>
      <c r="D155" s="228" t="s">
        <v>144</v>
      </c>
      <c r="E155" s="229" t="s">
        <v>19</v>
      </c>
      <c r="F155" s="230" t="s">
        <v>393</v>
      </c>
      <c r="G155" s="227"/>
      <c r="H155" s="231">
        <v>0.72899999999999998</v>
      </c>
      <c r="I155" s="232"/>
      <c r="J155" s="227"/>
      <c r="K155" s="227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144</v>
      </c>
      <c r="AU155" s="237" t="s">
        <v>83</v>
      </c>
      <c r="AV155" s="13" t="s">
        <v>83</v>
      </c>
      <c r="AW155" s="13" t="s">
        <v>35</v>
      </c>
      <c r="AX155" s="13" t="s">
        <v>81</v>
      </c>
      <c r="AY155" s="237" t="s">
        <v>133</v>
      </c>
    </row>
    <row r="156" s="2" customFormat="1" ht="24.15" customHeight="1">
      <c r="A156" s="40"/>
      <c r="B156" s="41"/>
      <c r="C156" s="207" t="s">
        <v>214</v>
      </c>
      <c r="D156" s="207" t="s">
        <v>136</v>
      </c>
      <c r="E156" s="208" t="s">
        <v>394</v>
      </c>
      <c r="F156" s="209" t="s">
        <v>395</v>
      </c>
      <c r="G156" s="210" t="s">
        <v>139</v>
      </c>
      <c r="H156" s="211">
        <v>9.7910000000000004</v>
      </c>
      <c r="I156" s="212"/>
      <c r="J156" s="213">
        <f>ROUND(I156*H156,2)</f>
        <v>0</v>
      </c>
      <c r="K156" s="214"/>
      <c r="L156" s="46"/>
      <c r="M156" s="215" t="s">
        <v>19</v>
      </c>
      <c r="N156" s="216" t="s">
        <v>44</v>
      </c>
      <c r="O156" s="86"/>
      <c r="P156" s="217">
        <f>O156*H156</f>
        <v>0</v>
      </c>
      <c r="Q156" s="217">
        <v>2.5018699999999998</v>
      </c>
      <c r="R156" s="217">
        <f>Q156*H156</f>
        <v>24.495809169999998</v>
      </c>
      <c r="S156" s="217">
        <v>0</v>
      </c>
      <c r="T156" s="21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9" t="s">
        <v>140</v>
      </c>
      <c r="AT156" s="219" t="s">
        <v>136</v>
      </c>
      <c r="AU156" s="219" t="s">
        <v>83</v>
      </c>
      <c r="AY156" s="19" t="s">
        <v>133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9" t="s">
        <v>81</v>
      </c>
      <c r="BK156" s="220">
        <f>ROUND(I156*H156,2)</f>
        <v>0</v>
      </c>
      <c r="BL156" s="19" t="s">
        <v>140</v>
      </c>
      <c r="BM156" s="219" t="s">
        <v>396</v>
      </c>
    </row>
    <row r="157" s="2" customFormat="1">
      <c r="A157" s="40"/>
      <c r="B157" s="41"/>
      <c r="C157" s="42"/>
      <c r="D157" s="221" t="s">
        <v>142</v>
      </c>
      <c r="E157" s="42"/>
      <c r="F157" s="222" t="s">
        <v>397</v>
      </c>
      <c r="G157" s="42"/>
      <c r="H157" s="42"/>
      <c r="I157" s="223"/>
      <c r="J157" s="42"/>
      <c r="K157" s="42"/>
      <c r="L157" s="46"/>
      <c r="M157" s="224"/>
      <c r="N157" s="225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142</v>
      </c>
      <c r="AU157" s="19" t="s">
        <v>83</v>
      </c>
    </row>
    <row r="158" s="13" customFormat="1">
      <c r="A158" s="13"/>
      <c r="B158" s="226"/>
      <c r="C158" s="227"/>
      <c r="D158" s="228" t="s">
        <v>144</v>
      </c>
      <c r="E158" s="229" t="s">
        <v>19</v>
      </c>
      <c r="F158" s="230" t="s">
        <v>398</v>
      </c>
      <c r="G158" s="227"/>
      <c r="H158" s="231">
        <v>8.3279999999999994</v>
      </c>
      <c r="I158" s="232"/>
      <c r="J158" s="227"/>
      <c r="K158" s="227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144</v>
      </c>
      <c r="AU158" s="237" t="s">
        <v>83</v>
      </c>
      <c r="AV158" s="13" t="s">
        <v>83</v>
      </c>
      <c r="AW158" s="13" t="s">
        <v>35</v>
      </c>
      <c r="AX158" s="13" t="s">
        <v>73</v>
      </c>
      <c r="AY158" s="237" t="s">
        <v>133</v>
      </c>
    </row>
    <row r="159" s="13" customFormat="1">
      <c r="A159" s="13"/>
      <c r="B159" s="226"/>
      <c r="C159" s="227"/>
      <c r="D159" s="228" t="s">
        <v>144</v>
      </c>
      <c r="E159" s="229" t="s">
        <v>19</v>
      </c>
      <c r="F159" s="230" t="s">
        <v>399</v>
      </c>
      <c r="G159" s="227"/>
      <c r="H159" s="231">
        <v>1.4630000000000001</v>
      </c>
      <c r="I159" s="232"/>
      <c r="J159" s="227"/>
      <c r="K159" s="227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144</v>
      </c>
      <c r="AU159" s="237" t="s">
        <v>83</v>
      </c>
      <c r="AV159" s="13" t="s">
        <v>83</v>
      </c>
      <c r="AW159" s="13" t="s">
        <v>35</v>
      </c>
      <c r="AX159" s="13" t="s">
        <v>73</v>
      </c>
      <c r="AY159" s="237" t="s">
        <v>133</v>
      </c>
    </row>
    <row r="160" s="14" customFormat="1">
      <c r="A160" s="14"/>
      <c r="B160" s="238"/>
      <c r="C160" s="239"/>
      <c r="D160" s="228" t="s">
        <v>144</v>
      </c>
      <c r="E160" s="240" t="s">
        <v>19</v>
      </c>
      <c r="F160" s="241" t="s">
        <v>153</v>
      </c>
      <c r="G160" s="239"/>
      <c r="H160" s="242">
        <v>9.7910000000000004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8" t="s">
        <v>144</v>
      </c>
      <c r="AU160" s="248" t="s">
        <v>83</v>
      </c>
      <c r="AV160" s="14" t="s">
        <v>140</v>
      </c>
      <c r="AW160" s="14" t="s">
        <v>35</v>
      </c>
      <c r="AX160" s="14" t="s">
        <v>81</v>
      </c>
      <c r="AY160" s="248" t="s">
        <v>133</v>
      </c>
    </row>
    <row r="161" s="2" customFormat="1" ht="44.25" customHeight="1">
      <c r="A161" s="40"/>
      <c r="B161" s="41"/>
      <c r="C161" s="207" t="s">
        <v>221</v>
      </c>
      <c r="D161" s="207" t="s">
        <v>136</v>
      </c>
      <c r="E161" s="208" t="s">
        <v>400</v>
      </c>
      <c r="F161" s="209" t="s">
        <v>401</v>
      </c>
      <c r="G161" s="210" t="s">
        <v>148</v>
      </c>
      <c r="H161" s="211">
        <v>2.2029999999999998</v>
      </c>
      <c r="I161" s="212"/>
      <c r="J161" s="213">
        <f>ROUND(I161*H161,2)</f>
        <v>0</v>
      </c>
      <c r="K161" s="214"/>
      <c r="L161" s="46"/>
      <c r="M161" s="215" t="s">
        <v>19</v>
      </c>
      <c r="N161" s="216" t="s">
        <v>44</v>
      </c>
      <c r="O161" s="86"/>
      <c r="P161" s="217">
        <f>O161*H161</f>
        <v>0</v>
      </c>
      <c r="Q161" s="217">
        <v>1.0203599999999999</v>
      </c>
      <c r="R161" s="217">
        <f>Q161*H161</f>
        <v>2.2478530799999996</v>
      </c>
      <c r="S161" s="217">
        <v>0</v>
      </c>
      <c r="T161" s="21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9" t="s">
        <v>140</v>
      </c>
      <c r="AT161" s="219" t="s">
        <v>136</v>
      </c>
      <c r="AU161" s="219" t="s">
        <v>83</v>
      </c>
      <c r="AY161" s="19" t="s">
        <v>133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9" t="s">
        <v>81</v>
      </c>
      <c r="BK161" s="220">
        <f>ROUND(I161*H161,2)</f>
        <v>0</v>
      </c>
      <c r="BL161" s="19" t="s">
        <v>140</v>
      </c>
      <c r="BM161" s="219" t="s">
        <v>402</v>
      </c>
    </row>
    <row r="162" s="2" customFormat="1">
      <c r="A162" s="40"/>
      <c r="B162" s="41"/>
      <c r="C162" s="42"/>
      <c r="D162" s="221" t="s">
        <v>142</v>
      </c>
      <c r="E162" s="42"/>
      <c r="F162" s="222" t="s">
        <v>403</v>
      </c>
      <c r="G162" s="42"/>
      <c r="H162" s="42"/>
      <c r="I162" s="223"/>
      <c r="J162" s="42"/>
      <c r="K162" s="42"/>
      <c r="L162" s="46"/>
      <c r="M162" s="224"/>
      <c r="N162" s="225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142</v>
      </c>
      <c r="AU162" s="19" t="s">
        <v>83</v>
      </c>
    </row>
    <row r="163" s="15" customFormat="1">
      <c r="A163" s="15"/>
      <c r="B163" s="249"/>
      <c r="C163" s="250"/>
      <c r="D163" s="228" t="s">
        <v>144</v>
      </c>
      <c r="E163" s="251" t="s">
        <v>19</v>
      </c>
      <c r="F163" s="252" t="s">
        <v>404</v>
      </c>
      <c r="G163" s="250"/>
      <c r="H163" s="251" t="s">
        <v>19</v>
      </c>
      <c r="I163" s="253"/>
      <c r="J163" s="250"/>
      <c r="K163" s="250"/>
      <c r="L163" s="254"/>
      <c r="M163" s="255"/>
      <c r="N163" s="256"/>
      <c r="O163" s="256"/>
      <c r="P163" s="256"/>
      <c r="Q163" s="256"/>
      <c r="R163" s="256"/>
      <c r="S163" s="256"/>
      <c r="T163" s="257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8" t="s">
        <v>144</v>
      </c>
      <c r="AU163" s="258" t="s">
        <v>83</v>
      </c>
      <c r="AV163" s="15" t="s">
        <v>81</v>
      </c>
      <c r="AW163" s="15" t="s">
        <v>35</v>
      </c>
      <c r="AX163" s="15" t="s">
        <v>73</v>
      </c>
      <c r="AY163" s="258" t="s">
        <v>133</v>
      </c>
    </row>
    <row r="164" s="13" customFormat="1">
      <c r="A164" s="13"/>
      <c r="B164" s="226"/>
      <c r="C164" s="227"/>
      <c r="D164" s="228" t="s">
        <v>144</v>
      </c>
      <c r="E164" s="229" t="s">
        <v>19</v>
      </c>
      <c r="F164" s="230" t="s">
        <v>405</v>
      </c>
      <c r="G164" s="227"/>
      <c r="H164" s="231">
        <v>2.2029999999999998</v>
      </c>
      <c r="I164" s="232"/>
      <c r="J164" s="227"/>
      <c r="K164" s="227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144</v>
      </c>
      <c r="AU164" s="237" t="s">
        <v>83</v>
      </c>
      <c r="AV164" s="13" t="s">
        <v>83</v>
      </c>
      <c r="AW164" s="13" t="s">
        <v>35</v>
      </c>
      <c r="AX164" s="13" t="s">
        <v>81</v>
      </c>
      <c r="AY164" s="237" t="s">
        <v>133</v>
      </c>
    </row>
    <row r="165" s="2" customFormat="1" ht="55.5" customHeight="1">
      <c r="A165" s="40"/>
      <c r="B165" s="41"/>
      <c r="C165" s="207" t="s">
        <v>226</v>
      </c>
      <c r="D165" s="207" t="s">
        <v>136</v>
      </c>
      <c r="E165" s="208" t="s">
        <v>406</v>
      </c>
      <c r="F165" s="209" t="s">
        <v>407</v>
      </c>
      <c r="G165" s="210" t="s">
        <v>253</v>
      </c>
      <c r="H165" s="211">
        <v>0.023</v>
      </c>
      <c r="I165" s="212"/>
      <c r="J165" s="213">
        <f>ROUND(I165*H165,2)</f>
        <v>0</v>
      </c>
      <c r="K165" s="214"/>
      <c r="L165" s="46"/>
      <c r="M165" s="215" t="s">
        <v>19</v>
      </c>
      <c r="N165" s="216" t="s">
        <v>44</v>
      </c>
      <c r="O165" s="86"/>
      <c r="P165" s="217">
        <f>O165*H165</f>
        <v>0</v>
      </c>
      <c r="Q165" s="217">
        <v>1.0587076</v>
      </c>
      <c r="R165" s="217">
        <f>Q165*H165</f>
        <v>0.024350274799999998</v>
      </c>
      <c r="S165" s="217">
        <v>0</v>
      </c>
      <c r="T165" s="218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9" t="s">
        <v>140</v>
      </c>
      <c r="AT165" s="219" t="s">
        <v>136</v>
      </c>
      <c r="AU165" s="219" t="s">
        <v>83</v>
      </c>
      <c r="AY165" s="19" t="s">
        <v>133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9" t="s">
        <v>81</v>
      </c>
      <c r="BK165" s="220">
        <f>ROUND(I165*H165,2)</f>
        <v>0</v>
      </c>
      <c r="BL165" s="19" t="s">
        <v>140</v>
      </c>
      <c r="BM165" s="219" t="s">
        <v>408</v>
      </c>
    </row>
    <row r="166" s="2" customFormat="1">
      <c r="A166" s="40"/>
      <c r="B166" s="41"/>
      <c r="C166" s="42"/>
      <c r="D166" s="221" t="s">
        <v>142</v>
      </c>
      <c r="E166" s="42"/>
      <c r="F166" s="222" t="s">
        <v>409</v>
      </c>
      <c r="G166" s="42"/>
      <c r="H166" s="42"/>
      <c r="I166" s="223"/>
      <c r="J166" s="42"/>
      <c r="K166" s="42"/>
      <c r="L166" s="46"/>
      <c r="M166" s="224"/>
      <c r="N166" s="225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142</v>
      </c>
      <c r="AU166" s="19" t="s">
        <v>83</v>
      </c>
    </row>
    <row r="167" s="15" customFormat="1">
      <c r="A167" s="15"/>
      <c r="B167" s="249"/>
      <c r="C167" s="250"/>
      <c r="D167" s="228" t="s">
        <v>144</v>
      </c>
      <c r="E167" s="251" t="s">
        <v>19</v>
      </c>
      <c r="F167" s="252" t="s">
        <v>410</v>
      </c>
      <c r="G167" s="250"/>
      <c r="H167" s="251" t="s">
        <v>19</v>
      </c>
      <c r="I167" s="253"/>
      <c r="J167" s="250"/>
      <c r="K167" s="250"/>
      <c r="L167" s="254"/>
      <c r="M167" s="255"/>
      <c r="N167" s="256"/>
      <c r="O167" s="256"/>
      <c r="P167" s="256"/>
      <c r="Q167" s="256"/>
      <c r="R167" s="256"/>
      <c r="S167" s="256"/>
      <c r="T167" s="257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8" t="s">
        <v>144</v>
      </c>
      <c r="AU167" s="258" t="s">
        <v>83</v>
      </c>
      <c r="AV167" s="15" t="s">
        <v>81</v>
      </c>
      <c r="AW167" s="15" t="s">
        <v>35</v>
      </c>
      <c r="AX167" s="15" t="s">
        <v>73</v>
      </c>
      <c r="AY167" s="258" t="s">
        <v>133</v>
      </c>
    </row>
    <row r="168" s="13" customFormat="1">
      <c r="A168" s="13"/>
      <c r="B168" s="226"/>
      <c r="C168" s="227"/>
      <c r="D168" s="228" t="s">
        <v>144</v>
      </c>
      <c r="E168" s="229" t="s">
        <v>19</v>
      </c>
      <c r="F168" s="230" t="s">
        <v>411</v>
      </c>
      <c r="G168" s="227"/>
      <c r="H168" s="231">
        <v>0.01</v>
      </c>
      <c r="I168" s="232"/>
      <c r="J168" s="227"/>
      <c r="K168" s="227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144</v>
      </c>
      <c r="AU168" s="237" t="s">
        <v>83</v>
      </c>
      <c r="AV168" s="13" t="s">
        <v>83</v>
      </c>
      <c r="AW168" s="13" t="s">
        <v>35</v>
      </c>
      <c r="AX168" s="13" t="s">
        <v>73</v>
      </c>
      <c r="AY168" s="237" t="s">
        <v>133</v>
      </c>
    </row>
    <row r="169" s="15" customFormat="1">
      <c r="A169" s="15"/>
      <c r="B169" s="249"/>
      <c r="C169" s="250"/>
      <c r="D169" s="228" t="s">
        <v>144</v>
      </c>
      <c r="E169" s="251" t="s">
        <v>19</v>
      </c>
      <c r="F169" s="252" t="s">
        <v>412</v>
      </c>
      <c r="G169" s="250"/>
      <c r="H169" s="251" t="s">
        <v>19</v>
      </c>
      <c r="I169" s="253"/>
      <c r="J169" s="250"/>
      <c r="K169" s="250"/>
      <c r="L169" s="254"/>
      <c r="M169" s="255"/>
      <c r="N169" s="256"/>
      <c r="O169" s="256"/>
      <c r="P169" s="256"/>
      <c r="Q169" s="256"/>
      <c r="R169" s="256"/>
      <c r="S169" s="256"/>
      <c r="T169" s="257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8" t="s">
        <v>144</v>
      </c>
      <c r="AU169" s="258" t="s">
        <v>83</v>
      </c>
      <c r="AV169" s="15" t="s">
        <v>81</v>
      </c>
      <c r="AW169" s="15" t="s">
        <v>35</v>
      </c>
      <c r="AX169" s="15" t="s">
        <v>73</v>
      </c>
      <c r="AY169" s="258" t="s">
        <v>133</v>
      </c>
    </row>
    <row r="170" s="13" customFormat="1">
      <c r="A170" s="13"/>
      <c r="B170" s="226"/>
      <c r="C170" s="227"/>
      <c r="D170" s="228" t="s">
        <v>144</v>
      </c>
      <c r="E170" s="229" t="s">
        <v>19</v>
      </c>
      <c r="F170" s="230" t="s">
        <v>413</v>
      </c>
      <c r="G170" s="227"/>
      <c r="H170" s="231">
        <v>0.012999999999999999</v>
      </c>
      <c r="I170" s="232"/>
      <c r="J170" s="227"/>
      <c r="K170" s="227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144</v>
      </c>
      <c r="AU170" s="237" t="s">
        <v>83</v>
      </c>
      <c r="AV170" s="13" t="s">
        <v>83</v>
      </c>
      <c r="AW170" s="13" t="s">
        <v>35</v>
      </c>
      <c r="AX170" s="13" t="s">
        <v>73</v>
      </c>
      <c r="AY170" s="237" t="s">
        <v>133</v>
      </c>
    </row>
    <row r="171" s="14" customFormat="1">
      <c r="A171" s="14"/>
      <c r="B171" s="238"/>
      <c r="C171" s="239"/>
      <c r="D171" s="228" t="s">
        <v>144</v>
      </c>
      <c r="E171" s="240" t="s">
        <v>19</v>
      </c>
      <c r="F171" s="241" t="s">
        <v>153</v>
      </c>
      <c r="G171" s="239"/>
      <c r="H171" s="242">
        <v>0.023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8" t="s">
        <v>144</v>
      </c>
      <c r="AU171" s="248" t="s">
        <v>83</v>
      </c>
      <c r="AV171" s="14" t="s">
        <v>140</v>
      </c>
      <c r="AW171" s="14" t="s">
        <v>35</v>
      </c>
      <c r="AX171" s="14" t="s">
        <v>81</v>
      </c>
      <c r="AY171" s="248" t="s">
        <v>133</v>
      </c>
    </row>
    <row r="172" s="12" customFormat="1" ht="22.8" customHeight="1">
      <c r="A172" s="12"/>
      <c r="B172" s="191"/>
      <c r="C172" s="192"/>
      <c r="D172" s="193" t="s">
        <v>72</v>
      </c>
      <c r="E172" s="205" t="s">
        <v>154</v>
      </c>
      <c r="F172" s="205" t="s">
        <v>414</v>
      </c>
      <c r="G172" s="192"/>
      <c r="H172" s="192"/>
      <c r="I172" s="195"/>
      <c r="J172" s="206">
        <f>BK172</f>
        <v>0</v>
      </c>
      <c r="K172" s="192"/>
      <c r="L172" s="197"/>
      <c r="M172" s="198"/>
      <c r="N172" s="199"/>
      <c r="O172" s="199"/>
      <c r="P172" s="200">
        <f>SUM(P173:P213)</f>
        <v>0</v>
      </c>
      <c r="Q172" s="199"/>
      <c r="R172" s="200">
        <f>SUM(R173:R213)</f>
        <v>23.556538100000004</v>
      </c>
      <c r="S172" s="199"/>
      <c r="T172" s="201">
        <f>SUM(T173:T213)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2" t="s">
        <v>81</v>
      </c>
      <c r="AT172" s="203" t="s">
        <v>72</v>
      </c>
      <c r="AU172" s="203" t="s">
        <v>81</v>
      </c>
      <c r="AY172" s="202" t="s">
        <v>133</v>
      </c>
      <c r="BK172" s="204">
        <f>SUM(BK173:BK213)</f>
        <v>0</v>
      </c>
    </row>
    <row r="173" s="2" customFormat="1" ht="44.25" customHeight="1">
      <c r="A173" s="40"/>
      <c r="B173" s="41"/>
      <c r="C173" s="207" t="s">
        <v>233</v>
      </c>
      <c r="D173" s="207" t="s">
        <v>136</v>
      </c>
      <c r="E173" s="208" t="s">
        <v>415</v>
      </c>
      <c r="F173" s="209" t="s">
        <v>416</v>
      </c>
      <c r="G173" s="210" t="s">
        <v>148</v>
      </c>
      <c r="H173" s="211">
        <v>4.625</v>
      </c>
      <c r="I173" s="212"/>
      <c r="J173" s="213">
        <f>ROUND(I173*H173,2)</f>
        <v>0</v>
      </c>
      <c r="K173" s="214"/>
      <c r="L173" s="46"/>
      <c r="M173" s="215" t="s">
        <v>19</v>
      </c>
      <c r="N173" s="216" t="s">
        <v>44</v>
      </c>
      <c r="O173" s="86"/>
      <c r="P173" s="217">
        <f>O173*H173</f>
        <v>0</v>
      </c>
      <c r="Q173" s="217">
        <v>0.15759999999999999</v>
      </c>
      <c r="R173" s="217">
        <f>Q173*H173</f>
        <v>0.72889999999999999</v>
      </c>
      <c r="S173" s="217">
        <v>0</v>
      </c>
      <c r="T173" s="218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9" t="s">
        <v>140</v>
      </c>
      <c r="AT173" s="219" t="s">
        <v>136</v>
      </c>
      <c r="AU173" s="219" t="s">
        <v>83</v>
      </c>
      <c r="AY173" s="19" t="s">
        <v>133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9" t="s">
        <v>81</v>
      </c>
      <c r="BK173" s="220">
        <f>ROUND(I173*H173,2)</f>
        <v>0</v>
      </c>
      <c r="BL173" s="19" t="s">
        <v>140</v>
      </c>
      <c r="BM173" s="219" t="s">
        <v>417</v>
      </c>
    </row>
    <row r="174" s="2" customFormat="1">
      <c r="A174" s="40"/>
      <c r="B174" s="41"/>
      <c r="C174" s="42"/>
      <c r="D174" s="221" t="s">
        <v>142</v>
      </c>
      <c r="E174" s="42"/>
      <c r="F174" s="222" t="s">
        <v>418</v>
      </c>
      <c r="G174" s="42"/>
      <c r="H174" s="42"/>
      <c r="I174" s="223"/>
      <c r="J174" s="42"/>
      <c r="K174" s="42"/>
      <c r="L174" s="46"/>
      <c r="M174" s="224"/>
      <c r="N174" s="225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142</v>
      </c>
      <c r="AU174" s="19" t="s">
        <v>83</v>
      </c>
    </row>
    <row r="175" s="13" customFormat="1">
      <c r="A175" s="13"/>
      <c r="B175" s="226"/>
      <c r="C175" s="227"/>
      <c r="D175" s="228" t="s">
        <v>144</v>
      </c>
      <c r="E175" s="229" t="s">
        <v>19</v>
      </c>
      <c r="F175" s="230" t="s">
        <v>419</v>
      </c>
      <c r="G175" s="227"/>
      <c r="H175" s="231">
        <v>4.625</v>
      </c>
      <c r="I175" s="232"/>
      <c r="J175" s="227"/>
      <c r="K175" s="227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144</v>
      </c>
      <c r="AU175" s="237" t="s">
        <v>83</v>
      </c>
      <c r="AV175" s="13" t="s">
        <v>83</v>
      </c>
      <c r="AW175" s="13" t="s">
        <v>35</v>
      </c>
      <c r="AX175" s="13" t="s">
        <v>81</v>
      </c>
      <c r="AY175" s="237" t="s">
        <v>133</v>
      </c>
    </row>
    <row r="176" s="2" customFormat="1" ht="44.25" customHeight="1">
      <c r="A176" s="40"/>
      <c r="B176" s="41"/>
      <c r="C176" s="207" t="s">
        <v>239</v>
      </c>
      <c r="D176" s="207" t="s">
        <v>136</v>
      </c>
      <c r="E176" s="208" t="s">
        <v>420</v>
      </c>
      <c r="F176" s="209" t="s">
        <v>421</v>
      </c>
      <c r="G176" s="210" t="s">
        <v>148</v>
      </c>
      <c r="H176" s="211">
        <v>6.5</v>
      </c>
      <c r="I176" s="212"/>
      <c r="J176" s="213">
        <f>ROUND(I176*H176,2)</f>
        <v>0</v>
      </c>
      <c r="K176" s="214"/>
      <c r="L176" s="46"/>
      <c r="M176" s="215" t="s">
        <v>19</v>
      </c>
      <c r="N176" s="216" t="s">
        <v>44</v>
      </c>
      <c r="O176" s="86"/>
      <c r="P176" s="217">
        <f>O176*H176</f>
        <v>0</v>
      </c>
      <c r="Q176" s="217">
        <v>0.1651</v>
      </c>
      <c r="R176" s="217">
        <f>Q176*H176</f>
        <v>1.0731500000000001</v>
      </c>
      <c r="S176" s="217">
        <v>0</v>
      </c>
      <c r="T176" s="218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9" t="s">
        <v>140</v>
      </c>
      <c r="AT176" s="219" t="s">
        <v>136</v>
      </c>
      <c r="AU176" s="219" t="s">
        <v>83</v>
      </c>
      <c r="AY176" s="19" t="s">
        <v>133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9" t="s">
        <v>81</v>
      </c>
      <c r="BK176" s="220">
        <f>ROUND(I176*H176,2)</f>
        <v>0</v>
      </c>
      <c r="BL176" s="19" t="s">
        <v>140</v>
      </c>
      <c r="BM176" s="219" t="s">
        <v>422</v>
      </c>
    </row>
    <row r="177" s="2" customFormat="1">
      <c r="A177" s="40"/>
      <c r="B177" s="41"/>
      <c r="C177" s="42"/>
      <c r="D177" s="221" t="s">
        <v>142</v>
      </c>
      <c r="E177" s="42"/>
      <c r="F177" s="222" t="s">
        <v>423</v>
      </c>
      <c r="G177" s="42"/>
      <c r="H177" s="42"/>
      <c r="I177" s="223"/>
      <c r="J177" s="42"/>
      <c r="K177" s="42"/>
      <c r="L177" s="46"/>
      <c r="M177" s="224"/>
      <c r="N177" s="225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142</v>
      </c>
      <c r="AU177" s="19" t="s">
        <v>83</v>
      </c>
    </row>
    <row r="178" s="13" customFormat="1">
      <c r="A178" s="13"/>
      <c r="B178" s="226"/>
      <c r="C178" s="227"/>
      <c r="D178" s="228" t="s">
        <v>144</v>
      </c>
      <c r="E178" s="229" t="s">
        <v>19</v>
      </c>
      <c r="F178" s="230" t="s">
        <v>424</v>
      </c>
      <c r="G178" s="227"/>
      <c r="H178" s="231">
        <v>6.5</v>
      </c>
      <c r="I178" s="232"/>
      <c r="J178" s="227"/>
      <c r="K178" s="227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144</v>
      </c>
      <c r="AU178" s="237" t="s">
        <v>83</v>
      </c>
      <c r="AV178" s="13" t="s">
        <v>83</v>
      </c>
      <c r="AW178" s="13" t="s">
        <v>35</v>
      </c>
      <c r="AX178" s="13" t="s">
        <v>81</v>
      </c>
      <c r="AY178" s="237" t="s">
        <v>133</v>
      </c>
    </row>
    <row r="179" s="2" customFormat="1" ht="37.8" customHeight="1">
      <c r="A179" s="40"/>
      <c r="B179" s="41"/>
      <c r="C179" s="207" t="s">
        <v>244</v>
      </c>
      <c r="D179" s="207" t="s">
        <v>136</v>
      </c>
      <c r="E179" s="208" t="s">
        <v>425</v>
      </c>
      <c r="F179" s="209" t="s">
        <v>426</v>
      </c>
      <c r="G179" s="210" t="s">
        <v>148</v>
      </c>
      <c r="H179" s="211">
        <v>78.334999999999994</v>
      </c>
      <c r="I179" s="212"/>
      <c r="J179" s="213">
        <f>ROUND(I179*H179,2)</f>
        <v>0</v>
      </c>
      <c r="K179" s="214"/>
      <c r="L179" s="46"/>
      <c r="M179" s="215" t="s">
        <v>19</v>
      </c>
      <c r="N179" s="216" t="s">
        <v>44</v>
      </c>
      <c r="O179" s="86"/>
      <c r="P179" s="217">
        <f>O179*H179</f>
        <v>0</v>
      </c>
      <c r="Q179" s="217">
        <v>0.19692000000000001</v>
      </c>
      <c r="R179" s="217">
        <f>Q179*H179</f>
        <v>15.4257282</v>
      </c>
      <c r="S179" s="217">
        <v>0</v>
      </c>
      <c r="T179" s="218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9" t="s">
        <v>140</v>
      </c>
      <c r="AT179" s="219" t="s">
        <v>136</v>
      </c>
      <c r="AU179" s="219" t="s">
        <v>83</v>
      </c>
      <c r="AY179" s="19" t="s">
        <v>133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9" t="s">
        <v>81</v>
      </c>
      <c r="BK179" s="220">
        <f>ROUND(I179*H179,2)</f>
        <v>0</v>
      </c>
      <c r="BL179" s="19" t="s">
        <v>140</v>
      </c>
      <c r="BM179" s="219" t="s">
        <v>427</v>
      </c>
    </row>
    <row r="180" s="2" customFormat="1">
      <c r="A180" s="40"/>
      <c r="B180" s="41"/>
      <c r="C180" s="42"/>
      <c r="D180" s="221" t="s">
        <v>142</v>
      </c>
      <c r="E180" s="42"/>
      <c r="F180" s="222" t="s">
        <v>428</v>
      </c>
      <c r="G180" s="42"/>
      <c r="H180" s="42"/>
      <c r="I180" s="223"/>
      <c r="J180" s="42"/>
      <c r="K180" s="42"/>
      <c r="L180" s="46"/>
      <c r="M180" s="224"/>
      <c r="N180" s="225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142</v>
      </c>
      <c r="AU180" s="19" t="s">
        <v>83</v>
      </c>
    </row>
    <row r="181" s="13" customFormat="1">
      <c r="A181" s="13"/>
      <c r="B181" s="226"/>
      <c r="C181" s="227"/>
      <c r="D181" s="228" t="s">
        <v>144</v>
      </c>
      <c r="E181" s="229" t="s">
        <v>19</v>
      </c>
      <c r="F181" s="230" t="s">
        <v>429</v>
      </c>
      <c r="G181" s="227"/>
      <c r="H181" s="231">
        <v>78.334999999999994</v>
      </c>
      <c r="I181" s="232"/>
      <c r="J181" s="227"/>
      <c r="K181" s="227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144</v>
      </c>
      <c r="AU181" s="237" t="s">
        <v>83</v>
      </c>
      <c r="AV181" s="13" t="s">
        <v>83</v>
      </c>
      <c r="AW181" s="13" t="s">
        <v>35</v>
      </c>
      <c r="AX181" s="13" t="s">
        <v>81</v>
      </c>
      <c r="AY181" s="237" t="s">
        <v>133</v>
      </c>
    </row>
    <row r="182" s="2" customFormat="1" ht="37.8" customHeight="1">
      <c r="A182" s="40"/>
      <c r="B182" s="41"/>
      <c r="C182" s="207" t="s">
        <v>250</v>
      </c>
      <c r="D182" s="207" t="s">
        <v>136</v>
      </c>
      <c r="E182" s="208" t="s">
        <v>430</v>
      </c>
      <c r="F182" s="209" t="s">
        <v>431</v>
      </c>
      <c r="G182" s="210" t="s">
        <v>211</v>
      </c>
      <c r="H182" s="211">
        <v>2</v>
      </c>
      <c r="I182" s="212"/>
      <c r="J182" s="213">
        <f>ROUND(I182*H182,2)</f>
        <v>0</v>
      </c>
      <c r="K182" s="214"/>
      <c r="L182" s="46"/>
      <c r="M182" s="215" t="s">
        <v>19</v>
      </c>
      <c r="N182" s="216" t="s">
        <v>44</v>
      </c>
      <c r="O182" s="86"/>
      <c r="P182" s="217">
        <f>O182*H182</f>
        <v>0</v>
      </c>
      <c r="Q182" s="217">
        <v>0.054550000000000001</v>
      </c>
      <c r="R182" s="217">
        <f>Q182*H182</f>
        <v>0.1091</v>
      </c>
      <c r="S182" s="217">
        <v>0</v>
      </c>
      <c r="T182" s="218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9" t="s">
        <v>140</v>
      </c>
      <c r="AT182" s="219" t="s">
        <v>136</v>
      </c>
      <c r="AU182" s="219" t="s">
        <v>83</v>
      </c>
      <c r="AY182" s="19" t="s">
        <v>133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9" t="s">
        <v>81</v>
      </c>
      <c r="BK182" s="220">
        <f>ROUND(I182*H182,2)</f>
        <v>0</v>
      </c>
      <c r="BL182" s="19" t="s">
        <v>140</v>
      </c>
      <c r="BM182" s="219" t="s">
        <v>432</v>
      </c>
    </row>
    <row r="183" s="2" customFormat="1">
      <c r="A183" s="40"/>
      <c r="B183" s="41"/>
      <c r="C183" s="42"/>
      <c r="D183" s="221" t="s">
        <v>142</v>
      </c>
      <c r="E183" s="42"/>
      <c r="F183" s="222" t="s">
        <v>433</v>
      </c>
      <c r="G183" s="42"/>
      <c r="H183" s="42"/>
      <c r="I183" s="223"/>
      <c r="J183" s="42"/>
      <c r="K183" s="42"/>
      <c r="L183" s="46"/>
      <c r="M183" s="224"/>
      <c r="N183" s="225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142</v>
      </c>
      <c r="AU183" s="19" t="s">
        <v>83</v>
      </c>
    </row>
    <row r="184" s="2" customFormat="1" ht="37.8" customHeight="1">
      <c r="A184" s="40"/>
      <c r="B184" s="41"/>
      <c r="C184" s="207" t="s">
        <v>256</v>
      </c>
      <c r="D184" s="207" t="s">
        <v>136</v>
      </c>
      <c r="E184" s="208" t="s">
        <v>434</v>
      </c>
      <c r="F184" s="209" t="s">
        <v>435</v>
      </c>
      <c r="G184" s="210" t="s">
        <v>211</v>
      </c>
      <c r="H184" s="211">
        <v>2</v>
      </c>
      <c r="I184" s="212"/>
      <c r="J184" s="213">
        <f>ROUND(I184*H184,2)</f>
        <v>0</v>
      </c>
      <c r="K184" s="214"/>
      <c r="L184" s="46"/>
      <c r="M184" s="215" t="s">
        <v>19</v>
      </c>
      <c r="N184" s="216" t="s">
        <v>44</v>
      </c>
      <c r="O184" s="86"/>
      <c r="P184" s="217">
        <f>O184*H184</f>
        <v>0</v>
      </c>
      <c r="Q184" s="217">
        <v>0.063549999999999995</v>
      </c>
      <c r="R184" s="217">
        <f>Q184*H184</f>
        <v>0.12709999999999999</v>
      </c>
      <c r="S184" s="217">
        <v>0</v>
      </c>
      <c r="T184" s="218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9" t="s">
        <v>140</v>
      </c>
      <c r="AT184" s="219" t="s">
        <v>136</v>
      </c>
      <c r="AU184" s="219" t="s">
        <v>83</v>
      </c>
      <c r="AY184" s="19" t="s">
        <v>133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9" t="s">
        <v>81</v>
      </c>
      <c r="BK184" s="220">
        <f>ROUND(I184*H184,2)</f>
        <v>0</v>
      </c>
      <c r="BL184" s="19" t="s">
        <v>140</v>
      </c>
      <c r="BM184" s="219" t="s">
        <v>436</v>
      </c>
    </row>
    <row r="185" s="2" customFormat="1">
      <c r="A185" s="40"/>
      <c r="B185" s="41"/>
      <c r="C185" s="42"/>
      <c r="D185" s="221" t="s">
        <v>142</v>
      </c>
      <c r="E185" s="42"/>
      <c r="F185" s="222" t="s">
        <v>437</v>
      </c>
      <c r="G185" s="42"/>
      <c r="H185" s="42"/>
      <c r="I185" s="223"/>
      <c r="J185" s="42"/>
      <c r="K185" s="42"/>
      <c r="L185" s="46"/>
      <c r="M185" s="224"/>
      <c r="N185" s="225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142</v>
      </c>
      <c r="AU185" s="19" t="s">
        <v>83</v>
      </c>
    </row>
    <row r="186" s="2" customFormat="1" ht="33" customHeight="1">
      <c r="A186" s="40"/>
      <c r="B186" s="41"/>
      <c r="C186" s="207" t="s">
        <v>7</v>
      </c>
      <c r="D186" s="207" t="s">
        <v>136</v>
      </c>
      <c r="E186" s="208" t="s">
        <v>438</v>
      </c>
      <c r="F186" s="209" t="s">
        <v>439</v>
      </c>
      <c r="G186" s="210" t="s">
        <v>253</v>
      </c>
      <c r="H186" s="211">
        <v>1.4259999999999999</v>
      </c>
      <c r="I186" s="212"/>
      <c r="J186" s="213">
        <f>ROUND(I186*H186,2)</f>
        <v>0</v>
      </c>
      <c r="K186" s="214"/>
      <c r="L186" s="46"/>
      <c r="M186" s="215" t="s">
        <v>19</v>
      </c>
      <c r="N186" s="216" t="s">
        <v>44</v>
      </c>
      <c r="O186" s="86"/>
      <c r="P186" s="217">
        <f>O186*H186</f>
        <v>0</v>
      </c>
      <c r="Q186" s="217">
        <v>1.0900000000000001</v>
      </c>
      <c r="R186" s="217">
        <f>Q186*H186</f>
        <v>1.5543400000000001</v>
      </c>
      <c r="S186" s="217">
        <v>0</v>
      </c>
      <c r="T186" s="218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9" t="s">
        <v>140</v>
      </c>
      <c r="AT186" s="219" t="s">
        <v>136</v>
      </c>
      <c r="AU186" s="219" t="s">
        <v>83</v>
      </c>
      <c r="AY186" s="19" t="s">
        <v>133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9" t="s">
        <v>81</v>
      </c>
      <c r="BK186" s="220">
        <f>ROUND(I186*H186,2)</f>
        <v>0</v>
      </c>
      <c r="BL186" s="19" t="s">
        <v>140</v>
      </c>
      <c r="BM186" s="219" t="s">
        <v>440</v>
      </c>
    </row>
    <row r="187" s="2" customFormat="1">
      <c r="A187" s="40"/>
      <c r="B187" s="41"/>
      <c r="C187" s="42"/>
      <c r="D187" s="221" t="s">
        <v>142</v>
      </c>
      <c r="E187" s="42"/>
      <c r="F187" s="222" t="s">
        <v>441</v>
      </c>
      <c r="G187" s="42"/>
      <c r="H187" s="42"/>
      <c r="I187" s="223"/>
      <c r="J187" s="42"/>
      <c r="K187" s="42"/>
      <c r="L187" s="46"/>
      <c r="M187" s="224"/>
      <c r="N187" s="225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142</v>
      </c>
      <c r="AU187" s="19" t="s">
        <v>83</v>
      </c>
    </row>
    <row r="188" s="15" customFormat="1">
      <c r="A188" s="15"/>
      <c r="B188" s="249"/>
      <c r="C188" s="250"/>
      <c r="D188" s="228" t="s">
        <v>144</v>
      </c>
      <c r="E188" s="251" t="s">
        <v>19</v>
      </c>
      <c r="F188" s="252" t="s">
        <v>442</v>
      </c>
      <c r="G188" s="250"/>
      <c r="H188" s="251" t="s">
        <v>19</v>
      </c>
      <c r="I188" s="253"/>
      <c r="J188" s="250"/>
      <c r="K188" s="250"/>
      <c r="L188" s="254"/>
      <c r="M188" s="255"/>
      <c r="N188" s="256"/>
      <c r="O188" s="256"/>
      <c r="P188" s="256"/>
      <c r="Q188" s="256"/>
      <c r="R188" s="256"/>
      <c r="S188" s="256"/>
      <c r="T188" s="257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8" t="s">
        <v>144</v>
      </c>
      <c r="AU188" s="258" t="s">
        <v>83</v>
      </c>
      <c r="AV188" s="15" t="s">
        <v>81</v>
      </c>
      <c r="AW188" s="15" t="s">
        <v>35</v>
      </c>
      <c r="AX188" s="15" t="s">
        <v>73</v>
      </c>
      <c r="AY188" s="258" t="s">
        <v>133</v>
      </c>
    </row>
    <row r="189" s="13" customFormat="1">
      <c r="A189" s="13"/>
      <c r="B189" s="226"/>
      <c r="C189" s="227"/>
      <c r="D189" s="228" t="s">
        <v>144</v>
      </c>
      <c r="E189" s="229" t="s">
        <v>19</v>
      </c>
      <c r="F189" s="230" t="s">
        <v>443</v>
      </c>
      <c r="G189" s="227"/>
      <c r="H189" s="231">
        <v>0.89500000000000002</v>
      </c>
      <c r="I189" s="232"/>
      <c r="J189" s="227"/>
      <c r="K189" s="227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144</v>
      </c>
      <c r="AU189" s="237" t="s">
        <v>83</v>
      </c>
      <c r="AV189" s="13" t="s">
        <v>83</v>
      </c>
      <c r="AW189" s="13" t="s">
        <v>35</v>
      </c>
      <c r="AX189" s="13" t="s">
        <v>73</v>
      </c>
      <c r="AY189" s="237" t="s">
        <v>133</v>
      </c>
    </row>
    <row r="190" s="15" customFormat="1">
      <c r="A190" s="15"/>
      <c r="B190" s="249"/>
      <c r="C190" s="250"/>
      <c r="D190" s="228" t="s">
        <v>144</v>
      </c>
      <c r="E190" s="251" t="s">
        <v>19</v>
      </c>
      <c r="F190" s="252" t="s">
        <v>444</v>
      </c>
      <c r="G190" s="250"/>
      <c r="H190" s="251" t="s">
        <v>19</v>
      </c>
      <c r="I190" s="253"/>
      <c r="J190" s="250"/>
      <c r="K190" s="250"/>
      <c r="L190" s="254"/>
      <c r="M190" s="255"/>
      <c r="N190" s="256"/>
      <c r="O190" s="256"/>
      <c r="P190" s="256"/>
      <c r="Q190" s="256"/>
      <c r="R190" s="256"/>
      <c r="S190" s="256"/>
      <c r="T190" s="257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8" t="s">
        <v>144</v>
      </c>
      <c r="AU190" s="258" t="s">
        <v>83</v>
      </c>
      <c r="AV190" s="15" t="s">
        <v>81</v>
      </c>
      <c r="AW190" s="15" t="s">
        <v>35</v>
      </c>
      <c r="AX190" s="15" t="s">
        <v>73</v>
      </c>
      <c r="AY190" s="258" t="s">
        <v>133</v>
      </c>
    </row>
    <row r="191" s="13" customFormat="1">
      <c r="A191" s="13"/>
      <c r="B191" s="226"/>
      <c r="C191" s="227"/>
      <c r="D191" s="228" t="s">
        <v>144</v>
      </c>
      <c r="E191" s="229" t="s">
        <v>19</v>
      </c>
      <c r="F191" s="230" t="s">
        <v>445</v>
      </c>
      <c r="G191" s="227"/>
      <c r="H191" s="231">
        <v>0.53100000000000003</v>
      </c>
      <c r="I191" s="232"/>
      <c r="J191" s="227"/>
      <c r="K191" s="227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144</v>
      </c>
      <c r="AU191" s="237" t="s">
        <v>83</v>
      </c>
      <c r="AV191" s="13" t="s">
        <v>83</v>
      </c>
      <c r="AW191" s="13" t="s">
        <v>35</v>
      </c>
      <c r="AX191" s="13" t="s">
        <v>73</v>
      </c>
      <c r="AY191" s="237" t="s">
        <v>133</v>
      </c>
    </row>
    <row r="192" s="14" customFormat="1">
      <c r="A192" s="14"/>
      <c r="B192" s="238"/>
      <c r="C192" s="239"/>
      <c r="D192" s="228" t="s">
        <v>144</v>
      </c>
      <c r="E192" s="240" t="s">
        <v>19</v>
      </c>
      <c r="F192" s="241" t="s">
        <v>153</v>
      </c>
      <c r="G192" s="239"/>
      <c r="H192" s="242">
        <v>1.4259999999999999</v>
      </c>
      <c r="I192" s="243"/>
      <c r="J192" s="239"/>
      <c r="K192" s="239"/>
      <c r="L192" s="244"/>
      <c r="M192" s="245"/>
      <c r="N192" s="246"/>
      <c r="O192" s="246"/>
      <c r="P192" s="246"/>
      <c r="Q192" s="246"/>
      <c r="R192" s="246"/>
      <c r="S192" s="246"/>
      <c r="T192" s="24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8" t="s">
        <v>144</v>
      </c>
      <c r="AU192" s="248" t="s">
        <v>83</v>
      </c>
      <c r="AV192" s="14" t="s">
        <v>140</v>
      </c>
      <c r="AW192" s="14" t="s">
        <v>35</v>
      </c>
      <c r="AX192" s="14" t="s">
        <v>81</v>
      </c>
      <c r="AY192" s="248" t="s">
        <v>133</v>
      </c>
    </row>
    <row r="193" s="2" customFormat="1" ht="24.15" customHeight="1">
      <c r="A193" s="40"/>
      <c r="B193" s="41"/>
      <c r="C193" s="262" t="s">
        <v>270</v>
      </c>
      <c r="D193" s="262" t="s">
        <v>363</v>
      </c>
      <c r="E193" s="263" t="s">
        <v>446</v>
      </c>
      <c r="F193" s="264" t="s">
        <v>447</v>
      </c>
      <c r="G193" s="265" t="s">
        <v>253</v>
      </c>
      <c r="H193" s="266">
        <v>0.89500000000000002</v>
      </c>
      <c r="I193" s="267"/>
      <c r="J193" s="268">
        <f>ROUND(I193*H193,2)</f>
        <v>0</v>
      </c>
      <c r="K193" s="269"/>
      <c r="L193" s="270"/>
      <c r="M193" s="271" t="s">
        <v>19</v>
      </c>
      <c r="N193" s="272" t="s">
        <v>44</v>
      </c>
      <c r="O193" s="86"/>
      <c r="P193" s="217">
        <f>O193*H193</f>
        <v>0</v>
      </c>
      <c r="Q193" s="217">
        <v>1</v>
      </c>
      <c r="R193" s="217">
        <f>Q193*H193</f>
        <v>0.89500000000000002</v>
      </c>
      <c r="S193" s="217">
        <v>0</v>
      </c>
      <c r="T193" s="218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9" t="s">
        <v>184</v>
      </c>
      <c r="AT193" s="219" t="s">
        <v>363</v>
      </c>
      <c r="AU193" s="219" t="s">
        <v>83</v>
      </c>
      <c r="AY193" s="19" t="s">
        <v>133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9" t="s">
        <v>81</v>
      </c>
      <c r="BK193" s="220">
        <f>ROUND(I193*H193,2)</f>
        <v>0</v>
      </c>
      <c r="BL193" s="19" t="s">
        <v>140</v>
      </c>
      <c r="BM193" s="219" t="s">
        <v>448</v>
      </c>
    </row>
    <row r="194" s="15" customFormat="1">
      <c r="A194" s="15"/>
      <c r="B194" s="249"/>
      <c r="C194" s="250"/>
      <c r="D194" s="228" t="s">
        <v>144</v>
      </c>
      <c r="E194" s="251" t="s">
        <v>19</v>
      </c>
      <c r="F194" s="252" t="s">
        <v>442</v>
      </c>
      <c r="G194" s="250"/>
      <c r="H194" s="251" t="s">
        <v>19</v>
      </c>
      <c r="I194" s="253"/>
      <c r="J194" s="250"/>
      <c r="K194" s="250"/>
      <c r="L194" s="254"/>
      <c r="M194" s="255"/>
      <c r="N194" s="256"/>
      <c r="O194" s="256"/>
      <c r="P194" s="256"/>
      <c r="Q194" s="256"/>
      <c r="R194" s="256"/>
      <c r="S194" s="256"/>
      <c r="T194" s="257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8" t="s">
        <v>144</v>
      </c>
      <c r="AU194" s="258" t="s">
        <v>83</v>
      </c>
      <c r="AV194" s="15" t="s">
        <v>81</v>
      </c>
      <c r="AW194" s="15" t="s">
        <v>35</v>
      </c>
      <c r="AX194" s="15" t="s">
        <v>73</v>
      </c>
      <c r="AY194" s="258" t="s">
        <v>133</v>
      </c>
    </row>
    <row r="195" s="13" customFormat="1">
      <c r="A195" s="13"/>
      <c r="B195" s="226"/>
      <c r="C195" s="227"/>
      <c r="D195" s="228" t="s">
        <v>144</v>
      </c>
      <c r="E195" s="229" t="s">
        <v>19</v>
      </c>
      <c r="F195" s="230" t="s">
        <v>443</v>
      </c>
      <c r="G195" s="227"/>
      <c r="H195" s="231">
        <v>0.89500000000000002</v>
      </c>
      <c r="I195" s="232"/>
      <c r="J195" s="227"/>
      <c r="K195" s="227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144</v>
      </c>
      <c r="AU195" s="237" t="s">
        <v>83</v>
      </c>
      <c r="AV195" s="13" t="s">
        <v>83</v>
      </c>
      <c r="AW195" s="13" t="s">
        <v>35</v>
      </c>
      <c r="AX195" s="13" t="s">
        <v>81</v>
      </c>
      <c r="AY195" s="237" t="s">
        <v>133</v>
      </c>
    </row>
    <row r="196" s="2" customFormat="1" ht="24.15" customHeight="1">
      <c r="A196" s="40"/>
      <c r="B196" s="41"/>
      <c r="C196" s="262" t="s">
        <v>276</v>
      </c>
      <c r="D196" s="262" t="s">
        <v>363</v>
      </c>
      <c r="E196" s="263" t="s">
        <v>449</v>
      </c>
      <c r="F196" s="264" t="s">
        <v>450</v>
      </c>
      <c r="G196" s="265" t="s">
        <v>253</v>
      </c>
      <c r="H196" s="266">
        <v>0.53100000000000003</v>
      </c>
      <c r="I196" s="267"/>
      <c r="J196" s="268">
        <f>ROUND(I196*H196,2)</f>
        <v>0</v>
      </c>
      <c r="K196" s="269"/>
      <c r="L196" s="270"/>
      <c r="M196" s="271" t="s">
        <v>19</v>
      </c>
      <c r="N196" s="272" t="s">
        <v>44</v>
      </c>
      <c r="O196" s="86"/>
      <c r="P196" s="217">
        <f>O196*H196</f>
        <v>0</v>
      </c>
      <c r="Q196" s="217">
        <v>1</v>
      </c>
      <c r="R196" s="217">
        <f>Q196*H196</f>
        <v>0.53100000000000003</v>
      </c>
      <c r="S196" s="217">
        <v>0</v>
      </c>
      <c r="T196" s="218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9" t="s">
        <v>184</v>
      </c>
      <c r="AT196" s="219" t="s">
        <v>363</v>
      </c>
      <c r="AU196" s="219" t="s">
        <v>83</v>
      </c>
      <c r="AY196" s="19" t="s">
        <v>133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9" t="s">
        <v>81</v>
      </c>
      <c r="BK196" s="220">
        <f>ROUND(I196*H196,2)</f>
        <v>0</v>
      </c>
      <c r="BL196" s="19" t="s">
        <v>140</v>
      </c>
      <c r="BM196" s="219" t="s">
        <v>451</v>
      </c>
    </row>
    <row r="197" s="15" customFormat="1">
      <c r="A197" s="15"/>
      <c r="B197" s="249"/>
      <c r="C197" s="250"/>
      <c r="D197" s="228" t="s">
        <v>144</v>
      </c>
      <c r="E197" s="251" t="s">
        <v>19</v>
      </c>
      <c r="F197" s="252" t="s">
        <v>444</v>
      </c>
      <c r="G197" s="250"/>
      <c r="H197" s="251" t="s">
        <v>19</v>
      </c>
      <c r="I197" s="253"/>
      <c r="J197" s="250"/>
      <c r="K197" s="250"/>
      <c r="L197" s="254"/>
      <c r="M197" s="255"/>
      <c r="N197" s="256"/>
      <c r="O197" s="256"/>
      <c r="P197" s="256"/>
      <c r="Q197" s="256"/>
      <c r="R197" s="256"/>
      <c r="S197" s="256"/>
      <c r="T197" s="257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8" t="s">
        <v>144</v>
      </c>
      <c r="AU197" s="258" t="s">
        <v>83</v>
      </c>
      <c r="AV197" s="15" t="s">
        <v>81</v>
      </c>
      <c r="AW197" s="15" t="s">
        <v>35</v>
      </c>
      <c r="AX197" s="15" t="s">
        <v>73</v>
      </c>
      <c r="AY197" s="258" t="s">
        <v>133</v>
      </c>
    </row>
    <row r="198" s="13" customFormat="1">
      <c r="A198" s="13"/>
      <c r="B198" s="226"/>
      <c r="C198" s="227"/>
      <c r="D198" s="228" t="s">
        <v>144</v>
      </c>
      <c r="E198" s="229" t="s">
        <v>19</v>
      </c>
      <c r="F198" s="230" t="s">
        <v>445</v>
      </c>
      <c r="G198" s="227"/>
      <c r="H198" s="231">
        <v>0.53100000000000003</v>
      </c>
      <c r="I198" s="232"/>
      <c r="J198" s="227"/>
      <c r="K198" s="227"/>
      <c r="L198" s="233"/>
      <c r="M198" s="234"/>
      <c r="N198" s="235"/>
      <c r="O198" s="235"/>
      <c r="P198" s="235"/>
      <c r="Q198" s="235"/>
      <c r="R198" s="235"/>
      <c r="S198" s="235"/>
      <c r="T198" s="23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7" t="s">
        <v>144</v>
      </c>
      <c r="AU198" s="237" t="s">
        <v>83</v>
      </c>
      <c r="AV198" s="13" t="s">
        <v>83</v>
      </c>
      <c r="AW198" s="13" t="s">
        <v>35</v>
      </c>
      <c r="AX198" s="13" t="s">
        <v>81</v>
      </c>
      <c r="AY198" s="237" t="s">
        <v>133</v>
      </c>
    </row>
    <row r="199" s="2" customFormat="1" ht="24.15" customHeight="1">
      <c r="A199" s="40"/>
      <c r="B199" s="41"/>
      <c r="C199" s="207" t="s">
        <v>283</v>
      </c>
      <c r="D199" s="207" t="s">
        <v>136</v>
      </c>
      <c r="E199" s="208" t="s">
        <v>452</v>
      </c>
      <c r="F199" s="209" t="s">
        <v>453</v>
      </c>
      <c r="G199" s="210" t="s">
        <v>217</v>
      </c>
      <c r="H199" s="211">
        <v>3.25</v>
      </c>
      <c r="I199" s="212"/>
      <c r="J199" s="213">
        <f>ROUND(I199*H199,2)</f>
        <v>0</v>
      </c>
      <c r="K199" s="214"/>
      <c r="L199" s="46"/>
      <c r="M199" s="215" t="s">
        <v>19</v>
      </c>
      <c r="N199" s="216" t="s">
        <v>44</v>
      </c>
      <c r="O199" s="86"/>
      <c r="P199" s="217">
        <f>O199*H199</f>
        <v>0</v>
      </c>
      <c r="Q199" s="217">
        <v>0.00038000000000000002</v>
      </c>
      <c r="R199" s="217">
        <f>Q199*H199</f>
        <v>0.001235</v>
      </c>
      <c r="S199" s="217">
        <v>0</v>
      </c>
      <c r="T199" s="218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9" t="s">
        <v>140</v>
      </c>
      <c r="AT199" s="219" t="s">
        <v>136</v>
      </c>
      <c r="AU199" s="219" t="s">
        <v>83</v>
      </c>
      <c r="AY199" s="19" t="s">
        <v>133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9" t="s">
        <v>81</v>
      </c>
      <c r="BK199" s="220">
        <f>ROUND(I199*H199,2)</f>
        <v>0</v>
      </c>
      <c r="BL199" s="19" t="s">
        <v>140</v>
      </c>
      <c r="BM199" s="219" t="s">
        <v>454</v>
      </c>
    </row>
    <row r="200" s="2" customFormat="1">
      <c r="A200" s="40"/>
      <c r="B200" s="41"/>
      <c r="C200" s="42"/>
      <c r="D200" s="221" t="s">
        <v>142</v>
      </c>
      <c r="E200" s="42"/>
      <c r="F200" s="222" t="s">
        <v>455</v>
      </c>
      <c r="G200" s="42"/>
      <c r="H200" s="42"/>
      <c r="I200" s="223"/>
      <c r="J200" s="42"/>
      <c r="K200" s="42"/>
      <c r="L200" s="46"/>
      <c r="M200" s="224"/>
      <c r="N200" s="225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142</v>
      </c>
      <c r="AU200" s="19" t="s">
        <v>83</v>
      </c>
    </row>
    <row r="201" s="13" customFormat="1">
      <c r="A201" s="13"/>
      <c r="B201" s="226"/>
      <c r="C201" s="227"/>
      <c r="D201" s="228" t="s">
        <v>144</v>
      </c>
      <c r="E201" s="229" t="s">
        <v>19</v>
      </c>
      <c r="F201" s="230" t="s">
        <v>456</v>
      </c>
      <c r="G201" s="227"/>
      <c r="H201" s="231">
        <v>3.25</v>
      </c>
      <c r="I201" s="232"/>
      <c r="J201" s="227"/>
      <c r="K201" s="227"/>
      <c r="L201" s="233"/>
      <c r="M201" s="234"/>
      <c r="N201" s="235"/>
      <c r="O201" s="235"/>
      <c r="P201" s="235"/>
      <c r="Q201" s="235"/>
      <c r="R201" s="235"/>
      <c r="S201" s="235"/>
      <c r="T201" s="23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7" t="s">
        <v>144</v>
      </c>
      <c r="AU201" s="237" t="s">
        <v>83</v>
      </c>
      <c r="AV201" s="13" t="s">
        <v>83</v>
      </c>
      <c r="AW201" s="13" t="s">
        <v>35</v>
      </c>
      <c r="AX201" s="13" t="s">
        <v>81</v>
      </c>
      <c r="AY201" s="237" t="s">
        <v>133</v>
      </c>
    </row>
    <row r="202" s="2" customFormat="1" ht="33" customHeight="1">
      <c r="A202" s="40"/>
      <c r="B202" s="41"/>
      <c r="C202" s="207" t="s">
        <v>289</v>
      </c>
      <c r="D202" s="207" t="s">
        <v>136</v>
      </c>
      <c r="E202" s="208" t="s">
        <v>457</v>
      </c>
      <c r="F202" s="209" t="s">
        <v>458</v>
      </c>
      <c r="G202" s="210" t="s">
        <v>148</v>
      </c>
      <c r="H202" s="211">
        <v>18.395</v>
      </c>
      <c r="I202" s="212"/>
      <c r="J202" s="213">
        <f>ROUND(I202*H202,2)</f>
        <v>0</v>
      </c>
      <c r="K202" s="214"/>
      <c r="L202" s="46"/>
      <c r="M202" s="215" t="s">
        <v>19</v>
      </c>
      <c r="N202" s="216" t="s">
        <v>44</v>
      </c>
      <c r="O202" s="86"/>
      <c r="P202" s="217">
        <f>O202*H202</f>
        <v>0</v>
      </c>
      <c r="Q202" s="217">
        <v>0.025260000000000001</v>
      </c>
      <c r="R202" s="217">
        <f>Q202*H202</f>
        <v>0.46465770000000001</v>
      </c>
      <c r="S202" s="217">
        <v>0</v>
      </c>
      <c r="T202" s="218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9" t="s">
        <v>140</v>
      </c>
      <c r="AT202" s="219" t="s">
        <v>136</v>
      </c>
      <c r="AU202" s="219" t="s">
        <v>83</v>
      </c>
      <c r="AY202" s="19" t="s">
        <v>133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9" t="s">
        <v>81</v>
      </c>
      <c r="BK202" s="220">
        <f>ROUND(I202*H202,2)</f>
        <v>0</v>
      </c>
      <c r="BL202" s="19" t="s">
        <v>140</v>
      </c>
      <c r="BM202" s="219" t="s">
        <v>459</v>
      </c>
    </row>
    <row r="203" s="2" customFormat="1">
      <c r="A203" s="40"/>
      <c r="B203" s="41"/>
      <c r="C203" s="42"/>
      <c r="D203" s="221" t="s">
        <v>142</v>
      </c>
      <c r="E203" s="42"/>
      <c r="F203" s="222" t="s">
        <v>460</v>
      </c>
      <c r="G203" s="42"/>
      <c r="H203" s="42"/>
      <c r="I203" s="223"/>
      <c r="J203" s="42"/>
      <c r="K203" s="42"/>
      <c r="L203" s="46"/>
      <c r="M203" s="224"/>
      <c r="N203" s="225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142</v>
      </c>
      <c r="AU203" s="19" t="s">
        <v>83</v>
      </c>
    </row>
    <row r="204" s="13" customFormat="1">
      <c r="A204" s="13"/>
      <c r="B204" s="226"/>
      <c r="C204" s="227"/>
      <c r="D204" s="228" t="s">
        <v>144</v>
      </c>
      <c r="E204" s="229" t="s">
        <v>19</v>
      </c>
      <c r="F204" s="230" t="s">
        <v>461</v>
      </c>
      <c r="G204" s="227"/>
      <c r="H204" s="231">
        <v>18.395</v>
      </c>
      <c r="I204" s="232"/>
      <c r="J204" s="227"/>
      <c r="K204" s="227"/>
      <c r="L204" s="233"/>
      <c r="M204" s="234"/>
      <c r="N204" s="235"/>
      <c r="O204" s="235"/>
      <c r="P204" s="235"/>
      <c r="Q204" s="235"/>
      <c r="R204" s="235"/>
      <c r="S204" s="235"/>
      <c r="T204" s="23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7" t="s">
        <v>144</v>
      </c>
      <c r="AU204" s="237" t="s">
        <v>83</v>
      </c>
      <c r="AV204" s="13" t="s">
        <v>83</v>
      </c>
      <c r="AW204" s="13" t="s">
        <v>35</v>
      </c>
      <c r="AX204" s="13" t="s">
        <v>81</v>
      </c>
      <c r="AY204" s="237" t="s">
        <v>133</v>
      </c>
    </row>
    <row r="205" s="2" customFormat="1" ht="49.05" customHeight="1">
      <c r="A205" s="40"/>
      <c r="B205" s="41"/>
      <c r="C205" s="207" t="s">
        <v>297</v>
      </c>
      <c r="D205" s="207" t="s">
        <v>136</v>
      </c>
      <c r="E205" s="208" t="s">
        <v>462</v>
      </c>
      <c r="F205" s="209" t="s">
        <v>463</v>
      </c>
      <c r="G205" s="210" t="s">
        <v>148</v>
      </c>
      <c r="H205" s="211">
        <v>5.2000000000000002</v>
      </c>
      <c r="I205" s="212"/>
      <c r="J205" s="213">
        <f>ROUND(I205*H205,2)</f>
        <v>0</v>
      </c>
      <c r="K205" s="214"/>
      <c r="L205" s="46"/>
      <c r="M205" s="215" t="s">
        <v>19</v>
      </c>
      <c r="N205" s="216" t="s">
        <v>44</v>
      </c>
      <c r="O205" s="86"/>
      <c r="P205" s="217">
        <f>O205*H205</f>
        <v>0</v>
      </c>
      <c r="Q205" s="217">
        <v>0.061969999999999997</v>
      </c>
      <c r="R205" s="217">
        <f>Q205*H205</f>
        <v>0.32224399999999997</v>
      </c>
      <c r="S205" s="217">
        <v>0</v>
      </c>
      <c r="T205" s="218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9" t="s">
        <v>140</v>
      </c>
      <c r="AT205" s="219" t="s">
        <v>136</v>
      </c>
      <c r="AU205" s="219" t="s">
        <v>83</v>
      </c>
      <c r="AY205" s="19" t="s">
        <v>133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19" t="s">
        <v>81</v>
      </c>
      <c r="BK205" s="220">
        <f>ROUND(I205*H205,2)</f>
        <v>0</v>
      </c>
      <c r="BL205" s="19" t="s">
        <v>140</v>
      </c>
      <c r="BM205" s="219" t="s">
        <v>464</v>
      </c>
    </row>
    <row r="206" s="2" customFormat="1">
      <c r="A206" s="40"/>
      <c r="B206" s="41"/>
      <c r="C206" s="42"/>
      <c r="D206" s="221" t="s">
        <v>142</v>
      </c>
      <c r="E206" s="42"/>
      <c r="F206" s="222" t="s">
        <v>465</v>
      </c>
      <c r="G206" s="42"/>
      <c r="H206" s="42"/>
      <c r="I206" s="223"/>
      <c r="J206" s="42"/>
      <c r="K206" s="42"/>
      <c r="L206" s="46"/>
      <c r="M206" s="224"/>
      <c r="N206" s="225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142</v>
      </c>
      <c r="AU206" s="19" t="s">
        <v>83</v>
      </c>
    </row>
    <row r="207" s="13" customFormat="1">
      <c r="A207" s="13"/>
      <c r="B207" s="226"/>
      <c r="C207" s="227"/>
      <c r="D207" s="228" t="s">
        <v>144</v>
      </c>
      <c r="E207" s="229" t="s">
        <v>19</v>
      </c>
      <c r="F207" s="230" t="s">
        <v>466</v>
      </c>
      <c r="G207" s="227"/>
      <c r="H207" s="231">
        <v>5.2000000000000002</v>
      </c>
      <c r="I207" s="232"/>
      <c r="J207" s="227"/>
      <c r="K207" s="227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144</v>
      </c>
      <c r="AU207" s="237" t="s">
        <v>83</v>
      </c>
      <c r="AV207" s="13" t="s">
        <v>83</v>
      </c>
      <c r="AW207" s="13" t="s">
        <v>35</v>
      </c>
      <c r="AX207" s="13" t="s">
        <v>81</v>
      </c>
      <c r="AY207" s="237" t="s">
        <v>133</v>
      </c>
    </row>
    <row r="208" s="2" customFormat="1" ht="37.8" customHeight="1">
      <c r="A208" s="40"/>
      <c r="B208" s="41"/>
      <c r="C208" s="207" t="s">
        <v>467</v>
      </c>
      <c r="D208" s="207" t="s">
        <v>136</v>
      </c>
      <c r="E208" s="208" t="s">
        <v>468</v>
      </c>
      <c r="F208" s="209" t="s">
        <v>469</v>
      </c>
      <c r="G208" s="210" t="s">
        <v>148</v>
      </c>
      <c r="H208" s="211">
        <v>14.560000000000001</v>
      </c>
      <c r="I208" s="212"/>
      <c r="J208" s="213">
        <f>ROUND(I208*H208,2)</f>
        <v>0</v>
      </c>
      <c r="K208" s="214"/>
      <c r="L208" s="46"/>
      <c r="M208" s="215" t="s">
        <v>19</v>
      </c>
      <c r="N208" s="216" t="s">
        <v>44</v>
      </c>
      <c r="O208" s="86"/>
      <c r="P208" s="217">
        <f>O208*H208</f>
        <v>0</v>
      </c>
      <c r="Q208" s="217">
        <v>0.061719999999999997</v>
      </c>
      <c r="R208" s="217">
        <f>Q208*H208</f>
        <v>0.89864319999999998</v>
      </c>
      <c r="S208" s="217">
        <v>0</v>
      </c>
      <c r="T208" s="218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9" t="s">
        <v>140</v>
      </c>
      <c r="AT208" s="219" t="s">
        <v>136</v>
      </c>
      <c r="AU208" s="219" t="s">
        <v>83</v>
      </c>
      <c r="AY208" s="19" t="s">
        <v>133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9" t="s">
        <v>81</v>
      </c>
      <c r="BK208" s="220">
        <f>ROUND(I208*H208,2)</f>
        <v>0</v>
      </c>
      <c r="BL208" s="19" t="s">
        <v>140</v>
      </c>
      <c r="BM208" s="219" t="s">
        <v>470</v>
      </c>
    </row>
    <row r="209" s="2" customFormat="1">
      <c r="A209" s="40"/>
      <c r="B209" s="41"/>
      <c r="C209" s="42"/>
      <c r="D209" s="221" t="s">
        <v>142</v>
      </c>
      <c r="E209" s="42"/>
      <c r="F209" s="222" t="s">
        <v>471</v>
      </c>
      <c r="G209" s="42"/>
      <c r="H209" s="42"/>
      <c r="I209" s="223"/>
      <c r="J209" s="42"/>
      <c r="K209" s="42"/>
      <c r="L209" s="46"/>
      <c r="M209" s="224"/>
      <c r="N209" s="225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142</v>
      </c>
      <c r="AU209" s="19" t="s">
        <v>83</v>
      </c>
    </row>
    <row r="210" s="13" customFormat="1">
      <c r="A210" s="13"/>
      <c r="B210" s="226"/>
      <c r="C210" s="227"/>
      <c r="D210" s="228" t="s">
        <v>144</v>
      </c>
      <c r="E210" s="229" t="s">
        <v>19</v>
      </c>
      <c r="F210" s="230" t="s">
        <v>472</v>
      </c>
      <c r="G210" s="227"/>
      <c r="H210" s="231">
        <v>14.560000000000001</v>
      </c>
      <c r="I210" s="232"/>
      <c r="J210" s="227"/>
      <c r="K210" s="227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144</v>
      </c>
      <c r="AU210" s="237" t="s">
        <v>83</v>
      </c>
      <c r="AV210" s="13" t="s">
        <v>83</v>
      </c>
      <c r="AW210" s="13" t="s">
        <v>35</v>
      </c>
      <c r="AX210" s="13" t="s">
        <v>81</v>
      </c>
      <c r="AY210" s="237" t="s">
        <v>133</v>
      </c>
    </row>
    <row r="211" s="2" customFormat="1" ht="37.8" customHeight="1">
      <c r="A211" s="40"/>
      <c r="B211" s="41"/>
      <c r="C211" s="207" t="s">
        <v>473</v>
      </c>
      <c r="D211" s="207" t="s">
        <v>136</v>
      </c>
      <c r="E211" s="208" t="s">
        <v>474</v>
      </c>
      <c r="F211" s="209" t="s">
        <v>475</v>
      </c>
      <c r="G211" s="210" t="s">
        <v>148</v>
      </c>
      <c r="H211" s="211">
        <v>8</v>
      </c>
      <c r="I211" s="212"/>
      <c r="J211" s="213">
        <f>ROUND(I211*H211,2)</f>
        <v>0</v>
      </c>
      <c r="K211" s="214"/>
      <c r="L211" s="46"/>
      <c r="M211" s="215" t="s">
        <v>19</v>
      </c>
      <c r="N211" s="216" t="s">
        <v>44</v>
      </c>
      <c r="O211" s="86"/>
      <c r="P211" s="217">
        <f>O211*H211</f>
        <v>0</v>
      </c>
      <c r="Q211" s="217">
        <v>0.17818000000000001</v>
      </c>
      <c r="R211" s="217">
        <f>Q211*H211</f>
        <v>1.42544</v>
      </c>
      <c r="S211" s="217">
        <v>0</v>
      </c>
      <c r="T211" s="218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9" t="s">
        <v>140</v>
      </c>
      <c r="AT211" s="219" t="s">
        <v>136</v>
      </c>
      <c r="AU211" s="219" t="s">
        <v>83</v>
      </c>
      <c r="AY211" s="19" t="s">
        <v>133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9" t="s">
        <v>81</v>
      </c>
      <c r="BK211" s="220">
        <f>ROUND(I211*H211,2)</f>
        <v>0</v>
      </c>
      <c r="BL211" s="19" t="s">
        <v>140</v>
      </c>
      <c r="BM211" s="219" t="s">
        <v>476</v>
      </c>
    </row>
    <row r="212" s="2" customFormat="1">
      <c r="A212" s="40"/>
      <c r="B212" s="41"/>
      <c r="C212" s="42"/>
      <c r="D212" s="221" t="s">
        <v>142</v>
      </c>
      <c r="E212" s="42"/>
      <c r="F212" s="222" t="s">
        <v>477</v>
      </c>
      <c r="G212" s="42"/>
      <c r="H212" s="42"/>
      <c r="I212" s="223"/>
      <c r="J212" s="42"/>
      <c r="K212" s="42"/>
      <c r="L212" s="46"/>
      <c r="M212" s="224"/>
      <c r="N212" s="225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142</v>
      </c>
      <c r="AU212" s="19" t="s">
        <v>83</v>
      </c>
    </row>
    <row r="213" s="13" customFormat="1">
      <c r="A213" s="13"/>
      <c r="B213" s="226"/>
      <c r="C213" s="227"/>
      <c r="D213" s="228" t="s">
        <v>144</v>
      </c>
      <c r="E213" s="229" t="s">
        <v>19</v>
      </c>
      <c r="F213" s="230" t="s">
        <v>478</v>
      </c>
      <c r="G213" s="227"/>
      <c r="H213" s="231">
        <v>8</v>
      </c>
      <c r="I213" s="232"/>
      <c r="J213" s="227"/>
      <c r="K213" s="227"/>
      <c r="L213" s="233"/>
      <c r="M213" s="234"/>
      <c r="N213" s="235"/>
      <c r="O213" s="235"/>
      <c r="P213" s="235"/>
      <c r="Q213" s="235"/>
      <c r="R213" s="235"/>
      <c r="S213" s="235"/>
      <c r="T213" s="23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7" t="s">
        <v>144</v>
      </c>
      <c r="AU213" s="237" t="s">
        <v>83</v>
      </c>
      <c r="AV213" s="13" t="s">
        <v>83</v>
      </c>
      <c r="AW213" s="13" t="s">
        <v>35</v>
      </c>
      <c r="AX213" s="13" t="s">
        <v>81</v>
      </c>
      <c r="AY213" s="237" t="s">
        <v>133</v>
      </c>
    </row>
    <row r="214" s="12" customFormat="1" ht="22.8" customHeight="1">
      <c r="A214" s="12"/>
      <c r="B214" s="191"/>
      <c r="C214" s="192"/>
      <c r="D214" s="193" t="s">
        <v>72</v>
      </c>
      <c r="E214" s="205" t="s">
        <v>140</v>
      </c>
      <c r="F214" s="205" t="s">
        <v>479</v>
      </c>
      <c r="G214" s="192"/>
      <c r="H214" s="192"/>
      <c r="I214" s="195"/>
      <c r="J214" s="206">
        <f>BK214</f>
        <v>0</v>
      </c>
      <c r="K214" s="192"/>
      <c r="L214" s="197"/>
      <c r="M214" s="198"/>
      <c r="N214" s="199"/>
      <c r="O214" s="199"/>
      <c r="P214" s="200">
        <f>P215+SUM(P216:P243)</f>
        <v>0</v>
      </c>
      <c r="Q214" s="199"/>
      <c r="R214" s="200">
        <f>R215+SUM(R216:R243)</f>
        <v>4.7757011499999997</v>
      </c>
      <c r="S214" s="199"/>
      <c r="T214" s="201">
        <f>T215+SUM(T216:T243)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2" t="s">
        <v>81</v>
      </c>
      <c r="AT214" s="203" t="s">
        <v>72</v>
      </c>
      <c r="AU214" s="203" t="s">
        <v>81</v>
      </c>
      <c r="AY214" s="202" t="s">
        <v>133</v>
      </c>
      <c r="BK214" s="204">
        <f>BK215+SUM(BK216:BK243)</f>
        <v>0</v>
      </c>
    </row>
    <row r="215" s="2" customFormat="1" ht="90" customHeight="1">
      <c r="A215" s="40"/>
      <c r="B215" s="41"/>
      <c r="C215" s="207" t="s">
        <v>480</v>
      </c>
      <c r="D215" s="207" t="s">
        <v>136</v>
      </c>
      <c r="E215" s="208" t="s">
        <v>481</v>
      </c>
      <c r="F215" s="209" t="s">
        <v>482</v>
      </c>
      <c r="G215" s="210" t="s">
        <v>148</v>
      </c>
      <c r="H215" s="211">
        <v>12.9</v>
      </c>
      <c r="I215" s="212"/>
      <c r="J215" s="213">
        <f>ROUND(I215*H215,2)</f>
        <v>0</v>
      </c>
      <c r="K215" s="214"/>
      <c r="L215" s="46"/>
      <c r="M215" s="215" t="s">
        <v>19</v>
      </c>
      <c r="N215" s="216" t="s">
        <v>44</v>
      </c>
      <c r="O215" s="86"/>
      <c r="P215" s="217">
        <f>O215*H215</f>
        <v>0</v>
      </c>
      <c r="Q215" s="217">
        <v>0.00894</v>
      </c>
      <c r="R215" s="217">
        <f>Q215*H215</f>
        <v>0.115326</v>
      </c>
      <c r="S215" s="217">
        <v>0</v>
      </c>
      <c r="T215" s="218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9" t="s">
        <v>140</v>
      </c>
      <c r="AT215" s="219" t="s">
        <v>136</v>
      </c>
      <c r="AU215" s="219" t="s">
        <v>83</v>
      </c>
      <c r="AY215" s="19" t="s">
        <v>133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19" t="s">
        <v>81</v>
      </c>
      <c r="BK215" s="220">
        <f>ROUND(I215*H215,2)</f>
        <v>0</v>
      </c>
      <c r="BL215" s="19" t="s">
        <v>140</v>
      </c>
      <c r="BM215" s="219" t="s">
        <v>483</v>
      </c>
    </row>
    <row r="216" s="2" customFormat="1">
      <c r="A216" s="40"/>
      <c r="B216" s="41"/>
      <c r="C216" s="42"/>
      <c r="D216" s="221" t="s">
        <v>142</v>
      </c>
      <c r="E216" s="42"/>
      <c r="F216" s="222" t="s">
        <v>484</v>
      </c>
      <c r="G216" s="42"/>
      <c r="H216" s="42"/>
      <c r="I216" s="223"/>
      <c r="J216" s="42"/>
      <c r="K216" s="42"/>
      <c r="L216" s="46"/>
      <c r="M216" s="224"/>
      <c r="N216" s="225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142</v>
      </c>
      <c r="AU216" s="19" t="s">
        <v>83</v>
      </c>
    </row>
    <row r="217" s="13" customFormat="1">
      <c r="A217" s="13"/>
      <c r="B217" s="226"/>
      <c r="C217" s="227"/>
      <c r="D217" s="228" t="s">
        <v>144</v>
      </c>
      <c r="E217" s="229" t="s">
        <v>19</v>
      </c>
      <c r="F217" s="230" t="s">
        <v>485</v>
      </c>
      <c r="G217" s="227"/>
      <c r="H217" s="231">
        <v>12.9</v>
      </c>
      <c r="I217" s="232"/>
      <c r="J217" s="227"/>
      <c r="K217" s="227"/>
      <c r="L217" s="233"/>
      <c r="M217" s="234"/>
      <c r="N217" s="235"/>
      <c r="O217" s="235"/>
      <c r="P217" s="235"/>
      <c r="Q217" s="235"/>
      <c r="R217" s="235"/>
      <c r="S217" s="235"/>
      <c r="T217" s="23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7" t="s">
        <v>144</v>
      </c>
      <c r="AU217" s="237" t="s">
        <v>83</v>
      </c>
      <c r="AV217" s="13" t="s">
        <v>83</v>
      </c>
      <c r="AW217" s="13" t="s">
        <v>35</v>
      </c>
      <c r="AX217" s="13" t="s">
        <v>81</v>
      </c>
      <c r="AY217" s="237" t="s">
        <v>133</v>
      </c>
    </row>
    <row r="218" s="2" customFormat="1" ht="24.15" customHeight="1">
      <c r="A218" s="40"/>
      <c r="B218" s="41"/>
      <c r="C218" s="207" t="s">
        <v>486</v>
      </c>
      <c r="D218" s="207" t="s">
        <v>136</v>
      </c>
      <c r="E218" s="208" t="s">
        <v>487</v>
      </c>
      <c r="F218" s="209" t="s">
        <v>488</v>
      </c>
      <c r="G218" s="210" t="s">
        <v>139</v>
      </c>
      <c r="H218" s="211">
        <v>0.68600000000000005</v>
      </c>
      <c r="I218" s="212"/>
      <c r="J218" s="213">
        <f>ROUND(I218*H218,2)</f>
        <v>0</v>
      </c>
      <c r="K218" s="214"/>
      <c r="L218" s="46"/>
      <c r="M218" s="215" t="s">
        <v>19</v>
      </c>
      <c r="N218" s="216" t="s">
        <v>44</v>
      </c>
      <c r="O218" s="86"/>
      <c r="P218" s="217">
        <f>O218*H218</f>
        <v>0</v>
      </c>
      <c r="Q218" s="217">
        <v>2.5019800000000001</v>
      </c>
      <c r="R218" s="217">
        <f>Q218*H218</f>
        <v>1.7163582800000001</v>
      </c>
      <c r="S218" s="217">
        <v>0</v>
      </c>
      <c r="T218" s="218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9" t="s">
        <v>140</v>
      </c>
      <c r="AT218" s="219" t="s">
        <v>136</v>
      </c>
      <c r="AU218" s="219" t="s">
        <v>83</v>
      </c>
      <c r="AY218" s="19" t="s">
        <v>133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19" t="s">
        <v>81</v>
      </c>
      <c r="BK218" s="220">
        <f>ROUND(I218*H218,2)</f>
        <v>0</v>
      </c>
      <c r="BL218" s="19" t="s">
        <v>140</v>
      </c>
      <c r="BM218" s="219" t="s">
        <v>489</v>
      </c>
    </row>
    <row r="219" s="2" customFormat="1">
      <c r="A219" s="40"/>
      <c r="B219" s="41"/>
      <c r="C219" s="42"/>
      <c r="D219" s="221" t="s">
        <v>142</v>
      </c>
      <c r="E219" s="42"/>
      <c r="F219" s="222" t="s">
        <v>490</v>
      </c>
      <c r="G219" s="42"/>
      <c r="H219" s="42"/>
      <c r="I219" s="223"/>
      <c r="J219" s="42"/>
      <c r="K219" s="42"/>
      <c r="L219" s="46"/>
      <c r="M219" s="224"/>
      <c r="N219" s="225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142</v>
      </c>
      <c r="AU219" s="19" t="s">
        <v>83</v>
      </c>
    </row>
    <row r="220" s="15" customFormat="1">
      <c r="A220" s="15"/>
      <c r="B220" s="249"/>
      <c r="C220" s="250"/>
      <c r="D220" s="228" t="s">
        <v>144</v>
      </c>
      <c r="E220" s="251" t="s">
        <v>19</v>
      </c>
      <c r="F220" s="252" t="s">
        <v>491</v>
      </c>
      <c r="G220" s="250"/>
      <c r="H220" s="251" t="s">
        <v>19</v>
      </c>
      <c r="I220" s="253"/>
      <c r="J220" s="250"/>
      <c r="K220" s="250"/>
      <c r="L220" s="254"/>
      <c r="M220" s="255"/>
      <c r="N220" s="256"/>
      <c r="O220" s="256"/>
      <c r="P220" s="256"/>
      <c r="Q220" s="256"/>
      <c r="R220" s="256"/>
      <c r="S220" s="256"/>
      <c r="T220" s="257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8" t="s">
        <v>144</v>
      </c>
      <c r="AU220" s="258" t="s">
        <v>83</v>
      </c>
      <c r="AV220" s="15" t="s">
        <v>81</v>
      </c>
      <c r="AW220" s="15" t="s">
        <v>35</v>
      </c>
      <c r="AX220" s="15" t="s">
        <v>73</v>
      </c>
      <c r="AY220" s="258" t="s">
        <v>133</v>
      </c>
    </row>
    <row r="221" s="13" customFormat="1">
      <c r="A221" s="13"/>
      <c r="B221" s="226"/>
      <c r="C221" s="227"/>
      <c r="D221" s="228" t="s">
        <v>144</v>
      </c>
      <c r="E221" s="229" t="s">
        <v>19</v>
      </c>
      <c r="F221" s="230" t="s">
        <v>492</v>
      </c>
      <c r="G221" s="227"/>
      <c r="H221" s="231">
        <v>0.68600000000000005</v>
      </c>
      <c r="I221" s="232"/>
      <c r="J221" s="227"/>
      <c r="K221" s="227"/>
      <c r="L221" s="233"/>
      <c r="M221" s="234"/>
      <c r="N221" s="235"/>
      <c r="O221" s="235"/>
      <c r="P221" s="235"/>
      <c r="Q221" s="235"/>
      <c r="R221" s="235"/>
      <c r="S221" s="235"/>
      <c r="T221" s="23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7" t="s">
        <v>144</v>
      </c>
      <c r="AU221" s="237" t="s">
        <v>83</v>
      </c>
      <c r="AV221" s="13" t="s">
        <v>83</v>
      </c>
      <c r="AW221" s="13" t="s">
        <v>35</v>
      </c>
      <c r="AX221" s="13" t="s">
        <v>81</v>
      </c>
      <c r="AY221" s="237" t="s">
        <v>133</v>
      </c>
    </row>
    <row r="222" s="2" customFormat="1" ht="24.15" customHeight="1">
      <c r="A222" s="40"/>
      <c r="B222" s="41"/>
      <c r="C222" s="207" t="s">
        <v>493</v>
      </c>
      <c r="D222" s="207" t="s">
        <v>136</v>
      </c>
      <c r="E222" s="208" t="s">
        <v>494</v>
      </c>
      <c r="F222" s="209" t="s">
        <v>495</v>
      </c>
      <c r="G222" s="210" t="s">
        <v>148</v>
      </c>
      <c r="H222" s="211">
        <v>6.859</v>
      </c>
      <c r="I222" s="212"/>
      <c r="J222" s="213">
        <f>ROUND(I222*H222,2)</f>
        <v>0</v>
      </c>
      <c r="K222" s="214"/>
      <c r="L222" s="46"/>
      <c r="M222" s="215" t="s">
        <v>19</v>
      </c>
      <c r="N222" s="216" t="s">
        <v>44</v>
      </c>
      <c r="O222" s="86"/>
      <c r="P222" s="217">
        <f>O222*H222</f>
        <v>0</v>
      </c>
      <c r="Q222" s="217">
        <v>0.011169999999999999</v>
      </c>
      <c r="R222" s="217">
        <f>Q222*H222</f>
        <v>0.076615030000000001</v>
      </c>
      <c r="S222" s="217">
        <v>0</v>
      </c>
      <c r="T222" s="218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9" t="s">
        <v>140</v>
      </c>
      <c r="AT222" s="219" t="s">
        <v>136</v>
      </c>
      <c r="AU222" s="219" t="s">
        <v>83</v>
      </c>
      <c r="AY222" s="19" t="s">
        <v>133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19" t="s">
        <v>81</v>
      </c>
      <c r="BK222" s="220">
        <f>ROUND(I222*H222,2)</f>
        <v>0</v>
      </c>
      <c r="BL222" s="19" t="s">
        <v>140</v>
      </c>
      <c r="BM222" s="219" t="s">
        <v>496</v>
      </c>
    </row>
    <row r="223" s="2" customFormat="1">
      <c r="A223" s="40"/>
      <c r="B223" s="41"/>
      <c r="C223" s="42"/>
      <c r="D223" s="221" t="s">
        <v>142</v>
      </c>
      <c r="E223" s="42"/>
      <c r="F223" s="222" t="s">
        <v>497</v>
      </c>
      <c r="G223" s="42"/>
      <c r="H223" s="42"/>
      <c r="I223" s="223"/>
      <c r="J223" s="42"/>
      <c r="K223" s="42"/>
      <c r="L223" s="46"/>
      <c r="M223" s="224"/>
      <c r="N223" s="225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142</v>
      </c>
      <c r="AU223" s="19" t="s">
        <v>83</v>
      </c>
    </row>
    <row r="224" s="15" customFormat="1">
      <c r="A224" s="15"/>
      <c r="B224" s="249"/>
      <c r="C224" s="250"/>
      <c r="D224" s="228" t="s">
        <v>144</v>
      </c>
      <c r="E224" s="251" t="s">
        <v>19</v>
      </c>
      <c r="F224" s="252" t="s">
        <v>491</v>
      </c>
      <c r="G224" s="250"/>
      <c r="H224" s="251" t="s">
        <v>19</v>
      </c>
      <c r="I224" s="253"/>
      <c r="J224" s="250"/>
      <c r="K224" s="250"/>
      <c r="L224" s="254"/>
      <c r="M224" s="255"/>
      <c r="N224" s="256"/>
      <c r="O224" s="256"/>
      <c r="P224" s="256"/>
      <c r="Q224" s="256"/>
      <c r="R224" s="256"/>
      <c r="S224" s="256"/>
      <c r="T224" s="257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8" t="s">
        <v>144</v>
      </c>
      <c r="AU224" s="258" t="s">
        <v>83</v>
      </c>
      <c r="AV224" s="15" t="s">
        <v>81</v>
      </c>
      <c r="AW224" s="15" t="s">
        <v>35</v>
      </c>
      <c r="AX224" s="15" t="s">
        <v>73</v>
      </c>
      <c r="AY224" s="258" t="s">
        <v>133</v>
      </c>
    </row>
    <row r="225" s="13" customFormat="1">
      <c r="A225" s="13"/>
      <c r="B225" s="226"/>
      <c r="C225" s="227"/>
      <c r="D225" s="228" t="s">
        <v>144</v>
      </c>
      <c r="E225" s="229" t="s">
        <v>19</v>
      </c>
      <c r="F225" s="230" t="s">
        <v>498</v>
      </c>
      <c r="G225" s="227"/>
      <c r="H225" s="231">
        <v>6.859</v>
      </c>
      <c r="I225" s="232"/>
      <c r="J225" s="227"/>
      <c r="K225" s="227"/>
      <c r="L225" s="233"/>
      <c r="M225" s="234"/>
      <c r="N225" s="235"/>
      <c r="O225" s="235"/>
      <c r="P225" s="235"/>
      <c r="Q225" s="235"/>
      <c r="R225" s="235"/>
      <c r="S225" s="235"/>
      <c r="T225" s="23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7" t="s">
        <v>144</v>
      </c>
      <c r="AU225" s="237" t="s">
        <v>83</v>
      </c>
      <c r="AV225" s="13" t="s">
        <v>83</v>
      </c>
      <c r="AW225" s="13" t="s">
        <v>35</v>
      </c>
      <c r="AX225" s="13" t="s">
        <v>81</v>
      </c>
      <c r="AY225" s="237" t="s">
        <v>133</v>
      </c>
    </row>
    <row r="226" s="2" customFormat="1" ht="24.15" customHeight="1">
      <c r="A226" s="40"/>
      <c r="B226" s="41"/>
      <c r="C226" s="207" t="s">
        <v>499</v>
      </c>
      <c r="D226" s="207" t="s">
        <v>136</v>
      </c>
      <c r="E226" s="208" t="s">
        <v>500</v>
      </c>
      <c r="F226" s="209" t="s">
        <v>501</v>
      </c>
      <c r="G226" s="210" t="s">
        <v>148</v>
      </c>
      <c r="H226" s="211">
        <v>6.859</v>
      </c>
      <c r="I226" s="212"/>
      <c r="J226" s="213">
        <f>ROUND(I226*H226,2)</f>
        <v>0</v>
      </c>
      <c r="K226" s="214"/>
      <c r="L226" s="46"/>
      <c r="M226" s="215" t="s">
        <v>19</v>
      </c>
      <c r="N226" s="216" t="s">
        <v>44</v>
      </c>
      <c r="O226" s="86"/>
      <c r="P226" s="217">
        <f>O226*H226</f>
        <v>0</v>
      </c>
      <c r="Q226" s="217">
        <v>0</v>
      </c>
      <c r="R226" s="217">
        <f>Q226*H226</f>
        <v>0</v>
      </c>
      <c r="S226" s="217">
        <v>0</v>
      </c>
      <c r="T226" s="218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9" t="s">
        <v>140</v>
      </c>
      <c r="AT226" s="219" t="s">
        <v>136</v>
      </c>
      <c r="AU226" s="219" t="s">
        <v>83</v>
      </c>
      <c r="AY226" s="19" t="s">
        <v>133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19" t="s">
        <v>81</v>
      </c>
      <c r="BK226" s="220">
        <f>ROUND(I226*H226,2)</f>
        <v>0</v>
      </c>
      <c r="BL226" s="19" t="s">
        <v>140</v>
      </c>
      <c r="BM226" s="219" t="s">
        <v>502</v>
      </c>
    </row>
    <row r="227" s="2" customFormat="1">
      <c r="A227" s="40"/>
      <c r="B227" s="41"/>
      <c r="C227" s="42"/>
      <c r="D227" s="221" t="s">
        <v>142</v>
      </c>
      <c r="E227" s="42"/>
      <c r="F227" s="222" t="s">
        <v>503</v>
      </c>
      <c r="G227" s="42"/>
      <c r="H227" s="42"/>
      <c r="I227" s="223"/>
      <c r="J227" s="42"/>
      <c r="K227" s="42"/>
      <c r="L227" s="46"/>
      <c r="M227" s="224"/>
      <c r="N227" s="225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142</v>
      </c>
      <c r="AU227" s="19" t="s">
        <v>83</v>
      </c>
    </row>
    <row r="228" s="2" customFormat="1" ht="24.15" customHeight="1">
      <c r="A228" s="40"/>
      <c r="B228" s="41"/>
      <c r="C228" s="207" t="s">
        <v>504</v>
      </c>
      <c r="D228" s="207" t="s">
        <v>136</v>
      </c>
      <c r="E228" s="208" t="s">
        <v>505</v>
      </c>
      <c r="F228" s="209" t="s">
        <v>506</v>
      </c>
      <c r="G228" s="210" t="s">
        <v>253</v>
      </c>
      <c r="H228" s="211">
        <v>0.084000000000000005</v>
      </c>
      <c r="I228" s="212"/>
      <c r="J228" s="213">
        <f>ROUND(I228*H228,2)</f>
        <v>0</v>
      </c>
      <c r="K228" s="214"/>
      <c r="L228" s="46"/>
      <c r="M228" s="215" t="s">
        <v>19</v>
      </c>
      <c r="N228" s="216" t="s">
        <v>44</v>
      </c>
      <c r="O228" s="86"/>
      <c r="P228" s="217">
        <f>O228*H228</f>
        <v>0</v>
      </c>
      <c r="Q228" s="217">
        <v>1.05291</v>
      </c>
      <c r="R228" s="217">
        <f>Q228*H228</f>
        <v>0.088444440000000013</v>
      </c>
      <c r="S228" s="217">
        <v>0</v>
      </c>
      <c r="T228" s="218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9" t="s">
        <v>140</v>
      </c>
      <c r="AT228" s="219" t="s">
        <v>136</v>
      </c>
      <c r="AU228" s="219" t="s">
        <v>83</v>
      </c>
      <c r="AY228" s="19" t="s">
        <v>133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19" t="s">
        <v>81</v>
      </c>
      <c r="BK228" s="220">
        <f>ROUND(I228*H228,2)</f>
        <v>0</v>
      </c>
      <c r="BL228" s="19" t="s">
        <v>140</v>
      </c>
      <c r="BM228" s="219" t="s">
        <v>507</v>
      </c>
    </row>
    <row r="229" s="2" customFormat="1">
      <c r="A229" s="40"/>
      <c r="B229" s="41"/>
      <c r="C229" s="42"/>
      <c r="D229" s="221" t="s">
        <v>142</v>
      </c>
      <c r="E229" s="42"/>
      <c r="F229" s="222" t="s">
        <v>508</v>
      </c>
      <c r="G229" s="42"/>
      <c r="H229" s="42"/>
      <c r="I229" s="223"/>
      <c r="J229" s="42"/>
      <c r="K229" s="42"/>
      <c r="L229" s="46"/>
      <c r="M229" s="224"/>
      <c r="N229" s="225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142</v>
      </c>
      <c r="AU229" s="19" t="s">
        <v>83</v>
      </c>
    </row>
    <row r="230" s="15" customFormat="1">
      <c r="A230" s="15"/>
      <c r="B230" s="249"/>
      <c r="C230" s="250"/>
      <c r="D230" s="228" t="s">
        <v>144</v>
      </c>
      <c r="E230" s="251" t="s">
        <v>19</v>
      </c>
      <c r="F230" s="252" t="s">
        <v>509</v>
      </c>
      <c r="G230" s="250"/>
      <c r="H230" s="251" t="s">
        <v>19</v>
      </c>
      <c r="I230" s="253"/>
      <c r="J230" s="250"/>
      <c r="K230" s="250"/>
      <c r="L230" s="254"/>
      <c r="M230" s="255"/>
      <c r="N230" s="256"/>
      <c r="O230" s="256"/>
      <c r="P230" s="256"/>
      <c r="Q230" s="256"/>
      <c r="R230" s="256"/>
      <c r="S230" s="256"/>
      <c r="T230" s="257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8" t="s">
        <v>144</v>
      </c>
      <c r="AU230" s="258" t="s">
        <v>83</v>
      </c>
      <c r="AV230" s="15" t="s">
        <v>81</v>
      </c>
      <c r="AW230" s="15" t="s">
        <v>35</v>
      </c>
      <c r="AX230" s="15" t="s">
        <v>73</v>
      </c>
      <c r="AY230" s="258" t="s">
        <v>133</v>
      </c>
    </row>
    <row r="231" s="13" customFormat="1">
      <c r="A231" s="13"/>
      <c r="B231" s="226"/>
      <c r="C231" s="227"/>
      <c r="D231" s="228" t="s">
        <v>144</v>
      </c>
      <c r="E231" s="229" t="s">
        <v>19</v>
      </c>
      <c r="F231" s="230" t="s">
        <v>510</v>
      </c>
      <c r="G231" s="227"/>
      <c r="H231" s="231">
        <v>0.02</v>
      </c>
      <c r="I231" s="232"/>
      <c r="J231" s="227"/>
      <c r="K231" s="227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144</v>
      </c>
      <c r="AU231" s="237" t="s">
        <v>83</v>
      </c>
      <c r="AV231" s="13" t="s">
        <v>83</v>
      </c>
      <c r="AW231" s="13" t="s">
        <v>35</v>
      </c>
      <c r="AX231" s="13" t="s">
        <v>73</v>
      </c>
      <c r="AY231" s="237" t="s">
        <v>133</v>
      </c>
    </row>
    <row r="232" s="13" customFormat="1">
      <c r="A232" s="13"/>
      <c r="B232" s="226"/>
      <c r="C232" s="227"/>
      <c r="D232" s="228" t="s">
        <v>144</v>
      </c>
      <c r="E232" s="229" t="s">
        <v>19</v>
      </c>
      <c r="F232" s="230" t="s">
        <v>511</v>
      </c>
      <c r="G232" s="227"/>
      <c r="H232" s="231">
        <v>0.064000000000000001</v>
      </c>
      <c r="I232" s="232"/>
      <c r="J232" s="227"/>
      <c r="K232" s="227"/>
      <c r="L232" s="233"/>
      <c r="M232" s="234"/>
      <c r="N232" s="235"/>
      <c r="O232" s="235"/>
      <c r="P232" s="235"/>
      <c r="Q232" s="235"/>
      <c r="R232" s="235"/>
      <c r="S232" s="235"/>
      <c r="T232" s="23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7" t="s">
        <v>144</v>
      </c>
      <c r="AU232" s="237" t="s">
        <v>83</v>
      </c>
      <c r="AV232" s="13" t="s">
        <v>83</v>
      </c>
      <c r="AW232" s="13" t="s">
        <v>35</v>
      </c>
      <c r="AX232" s="13" t="s">
        <v>73</v>
      </c>
      <c r="AY232" s="237" t="s">
        <v>133</v>
      </c>
    </row>
    <row r="233" s="14" customFormat="1">
      <c r="A233" s="14"/>
      <c r="B233" s="238"/>
      <c r="C233" s="239"/>
      <c r="D233" s="228" t="s">
        <v>144</v>
      </c>
      <c r="E233" s="240" t="s">
        <v>19</v>
      </c>
      <c r="F233" s="241" t="s">
        <v>153</v>
      </c>
      <c r="G233" s="239"/>
      <c r="H233" s="242">
        <v>0.084000000000000005</v>
      </c>
      <c r="I233" s="243"/>
      <c r="J233" s="239"/>
      <c r="K233" s="239"/>
      <c r="L233" s="244"/>
      <c r="M233" s="245"/>
      <c r="N233" s="246"/>
      <c r="O233" s="246"/>
      <c r="P233" s="246"/>
      <c r="Q233" s="246"/>
      <c r="R233" s="246"/>
      <c r="S233" s="246"/>
      <c r="T233" s="24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8" t="s">
        <v>144</v>
      </c>
      <c r="AU233" s="248" t="s">
        <v>83</v>
      </c>
      <c r="AV233" s="14" t="s">
        <v>140</v>
      </c>
      <c r="AW233" s="14" t="s">
        <v>35</v>
      </c>
      <c r="AX233" s="14" t="s">
        <v>81</v>
      </c>
      <c r="AY233" s="248" t="s">
        <v>133</v>
      </c>
    </row>
    <row r="234" s="2" customFormat="1" ht="37.8" customHeight="1">
      <c r="A234" s="40"/>
      <c r="B234" s="41"/>
      <c r="C234" s="207" t="s">
        <v>512</v>
      </c>
      <c r="D234" s="207" t="s">
        <v>136</v>
      </c>
      <c r="E234" s="208" t="s">
        <v>513</v>
      </c>
      <c r="F234" s="209" t="s">
        <v>514</v>
      </c>
      <c r="G234" s="210" t="s">
        <v>148</v>
      </c>
      <c r="H234" s="211">
        <v>1.1000000000000001</v>
      </c>
      <c r="I234" s="212"/>
      <c r="J234" s="213">
        <f>ROUND(I234*H234,2)</f>
        <v>0</v>
      </c>
      <c r="K234" s="214"/>
      <c r="L234" s="46"/>
      <c r="M234" s="215" t="s">
        <v>19</v>
      </c>
      <c r="N234" s="216" t="s">
        <v>44</v>
      </c>
      <c r="O234" s="86"/>
      <c r="P234" s="217">
        <f>O234*H234</f>
        <v>0</v>
      </c>
      <c r="Q234" s="217">
        <v>0.012959999999999999</v>
      </c>
      <c r="R234" s="217">
        <f>Q234*H234</f>
        <v>0.014256</v>
      </c>
      <c r="S234" s="217">
        <v>0</v>
      </c>
      <c r="T234" s="218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9" t="s">
        <v>140</v>
      </c>
      <c r="AT234" s="219" t="s">
        <v>136</v>
      </c>
      <c r="AU234" s="219" t="s">
        <v>83</v>
      </c>
      <c r="AY234" s="19" t="s">
        <v>133</v>
      </c>
      <c r="BE234" s="220">
        <f>IF(N234="základní",J234,0)</f>
        <v>0</v>
      </c>
      <c r="BF234" s="220">
        <f>IF(N234="snížená",J234,0)</f>
        <v>0</v>
      </c>
      <c r="BG234" s="220">
        <f>IF(N234="zákl. přenesená",J234,0)</f>
        <v>0</v>
      </c>
      <c r="BH234" s="220">
        <f>IF(N234="sníž. přenesená",J234,0)</f>
        <v>0</v>
      </c>
      <c r="BI234" s="220">
        <f>IF(N234="nulová",J234,0)</f>
        <v>0</v>
      </c>
      <c r="BJ234" s="19" t="s">
        <v>81</v>
      </c>
      <c r="BK234" s="220">
        <f>ROUND(I234*H234,2)</f>
        <v>0</v>
      </c>
      <c r="BL234" s="19" t="s">
        <v>140</v>
      </c>
      <c r="BM234" s="219" t="s">
        <v>515</v>
      </c>
    </row>
    <row r="235" s="2" customFormat="1">
      <c r="A235" s="40"/>
      <c r="B235" s="41"/>
      <c r="C235" s="42"/>
      <c r="D235" s="221" t="s">
        <v>142</v>
      </c>
      <c r="E235" s="42"/>
      <c r="F235" s="222" t="s">
        <v>516</v>
      </c>
      <c r="G235" s="42"/>
      <c r="H235" s="42"/>
      <c r="I235" s="223"/>
      <c r="J235" s="42"/>
      <c r="K235" s="42"/>
      <c r="L235" s="46"/>
      <c r="M235" s="224"/>
      <c r="N235" s="225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142</v>
      </c>
      <c r="AU235" s="19" t="s">
        <v>83</v>
      </c>
    </row>
    <row r="236" s="13" customFormat="1">
      <c r="A236" s="13"/>
      <c r="B236" s="226"/>
      <c r="C236" s="227"/>
      <c r="D236" s="228" t="s">
        <v>144</v>
      </c>
      <c r="E236" s="229" t="s">
        <v>19</v>
      </c>
      <c r="F236" s="230" t="s">
        <v>517</v>
      </c>
      <c r="G236" s="227"/>
      <c r="H236" s="231">
        <v>1.1000000000000001</v>
      </c>
      <c r="I236" s="232"/>
      <c r="J236" s="227"/>
      <c r="K236" s="227"/>
      <c r="L236" s="233"/>
      <c r="M236" s="234"/>
      <c r="N236" s="235"/>
      <c r="O236" s="235"/>
      <c r="P236" s="235"/>
      <c r="Q236" s="235"/>
      <c r="R236" s="235"/>
      <c r="S236" s="235"/>
      <c r="T236" s="23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7" t="s">
        <v>144</v>
      </c>
      <c r="AU236" s="237" t="s">
        <v>83</v>
      </c>
      <c r="AV236" s="13" t="s">
        <v>83</v>
      </c>
      <c r="AW236" s="13" t="s">
        <v>35</v>
      </c>
      <c r="AX236" s="13" t="s">
        <v>81</v>
      </c>
      <c r="AY236" s="237" t="s">
        <v>133</v>
      </c>
    </row>
    <row r="237" s="2" customFormat="1" ht="37.8" customHeight="1">
      <c r="A237" s="40"/>
      <c r="B237" s="41"/>
      <c r="C237" s="207" t="s">
        <v>518</v>
      </c>
      <c r="D237" s="207" t="s">
        <v>136</v>
      </c>
      <c r="E237" s="208" t="s">
        <v>519</v>
      </c>
      <c r="F237" s="209" t="s">
        <v>520</v>
      </c>
      <c r="G237" s="210" t="s">
        <v>148</v>
      </c>
      <c r="H237" s="211">
        <v>1.1000000000000001</v>
      </c>
      <c r="I237" s="212"/>
      <c r="J237" s="213">
        <f>ROUND(I237*H237,2)</f>
        <v>0</v>
      </c>
      <c r="K237" s="214"/>
      <c r="L237" s="46"/>
      <c r="M237" s="215" t="s">
        <v>19</v>
      </c>
      <c r="N237" s="216" t="s">
        <v>44</v>
      </c>
      <c r="O237" s="86"/>
      <c r="P237" s="217">
        <f>O237*H237</f>
        <v>0</v>
      </c>
      <c r="Q237" s="217">
        <v>0</v>
      </c>
      <c r="R237" s="217">
        <f>Q237*H237</f>
        <v>0</v>
      </c>
      <c r="S237" s="217">
        <v>0</v>
      </c>
      <c r="T237" s="218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9" t="s">
        <v>140</v>
      </c>
      <c r="AT237" s="219" t="s">
        <v>136</v>
      </c>
      <c r="AU237" s="219" t="s">
        <v>83</v>
      </c>
      <c r="AY237" s="19" t="s">
        <v>133</v>
      </c>
      <c r="BE237" s="220">
        <f>IF(N237="základní",J237,0)</f>
        <v>0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19" t="s">
        <v>81</v>
      </c>
      <c r="BK237" s="220">
        <f>ROUND(I237*H237,2)</f>
        <v>0</v>
      </c>
      <c r="BL237" s="19" t="s">
        <v>140</v>
      </c>
      <c r="BM237" s="219" t="s">
        <v>521</v>
      </c>
    </row>
    <row r="238" s="2" customFormat="1">
      <c r="A238" s="40"/>
      <c r="B238" s="41"/>
      <c r="C238" s="42"/>
      <c r="D238" s="221" t="s">
        <v>142</v>
      </c>
      <c r="E238" s="42"/>
      <c r="F238" s="222" t="s">
        <v>522</v>
      </c>
      <c r="G238" s="42"/>
      <c r="H238" s="42"/>
      <c r="I238" s="223"/>
      <c r="J238" s="42"/>
      <c r="K238" s="42"/>
      <c r="L238" s="46"/>
      <c r="M238" s="224"/>
      <c r="N238" s="225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142</v>
      </c>
      <c r="AU238" s="19" t="s">
        <v>83</v>
      </c>
    </row>
    <row r="239" s="2" customFormat="1" ht="55.5" customHeight="1">
      <c r="A239" s="40"/>
      <c r="B239" s="41"/>
      <c r="C239" s="207" t="s">
        <v>523</v>
      </c>
      <c r="D239" s="207" t="s">
        <v>136</v>
      </c>
      <c r="E239" s="208" t="s">
        <v>524</v>
      </c>
      <c r="F239" s="209" t="s">
        <v>525</v>
      </c>
      <c r="G239" s="210" t="s">
        <v>217</v>
      </c>
      <c r="H239" s="211">
        <v>8</v>
      </c>
      <c r="I239" s="212"/>
      <c r="J239" s="213">
        <f>ROUND(I239*H239,2)</f>
        <v>0</v>
      </c>
      <c r="K239" s="214"/>
      <c r="L239" s="46"/>
      <c r="M239" s="215" t="s">
        <v>19</v>
      </c>
      <c r="N239" s="216" t="s">
        <v>44</v>
      </c>
      <c r="O239" s="86"/>
      <c r="P239" s="217">
        <f>O239*H239</f>
        <v>0</v>
      </c>
      <c r="Q239" s="217">
        <v>0.03465</v>
      </c>
      <c r="R239" s="217">
        <f>Q239*H239</f>
        <v>0.2772</v>
      </c>
      <c r="S239" s="217">
        <v>0</v>
      </c>
      <c r="T239" s="218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9" t="s">
        <v>140</v>
      </c>
      <c r="AT239" s="219" t="s">
        <v>136</v>
      </c>
      <c r="AU239" s="219" t="s">
        <v>83</v>
      </c>
      <c r="AY239" s="19" t="s">
        <v>133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19" t="s">
        <v>81</v>
      </c>
      <c r="BK239" s="220">
        <f>ROUND(I239*H239,2)</f>
        <v>0</v>
      </c>
      <c r="BL239" s="19" t="s">
        <v>140</v>
      </c>
      <c r="BM239" s="219" t="s">
        <v>526</v>
      </c>
    </row>
    <row r="240" s="2" customFormat="1">
      <c r="A240" s="40"/>
      <c r="B240" s="41"/>
      <c r="C240" s="42"/>
      <c r="D240" s="221" t="s">
        <v>142</v>
      </c>
      <c r="E240" s="42"/>
      <c r="F240" s="222" t="s">
        <v>527</v>
      </c>
      <c r="G240" s="42"/>
      <c r="H240" s="42"/>
      <c r="I240" s="223"/>
      <c r="J240" s="42"/>
      <c r="K240" s="42"/>
      <c r="L240" s="46"/>
      <c r="M240" s="224"/>
      <c r="N240" s="225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142</v>
      </c>
      <c r="AU240" s="19" t="s">
        <v>83</v>
      </c>
    </row>
    <row r="241" s="13" customFormat="1">
      <c r="A241" s="13"/>
      <c r="B241" s="226"/>
      <c r="C241" s="227"/>
      <c r="D241" s="228" t="s">
        <v>144</v>
      </c>
      <c r="E241" s="229" t="s">
        <v>19</v>
      </c>
      <c r="F241" s="230" t="s">
        <v>528</v>
      </c>
      <c r="G241" s="227"/>
      <c r="H241" s="231">
        <v>8</v>
      </c>
      <c r="I241" s="232"/>
      <c r="J241" s="227"/>
      <c r="K241" s="227"/>
      <c r="L241" s="233"/>
      <c r="M241" s="234"/>
      <c r="N241" s="235"/>
      <c r="O241" s="235"/>
      <c r="P241" s="235"/>
      <c r="Q241" s="235"/>
      <c r="R241" s="235"/>
      <c r="S241" s="235"/>
      <c r="T241" s="23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7" t="s">
        <v>144</v>
      </c>
      <c r="AU241" s="237" t="s">
        <v>83</v>
      </c>
      <c r="AV241" s="13" t="s">
        <v>83</v>
      </c>
      <c r="AW241" s="13" t="s">
        <v>35</v>
      </c>
      <c r="AX241" s="13" t="s">
        <v>81</v>
      </c>
      <c r="AY241" s="237" t="s">
        <v>133</v>
      </c>
    </row>
    <row r="242" s="2" customFormat="1" ht="24.15" customHeight="1">
      <c r="A242" s="40"/>
      <c r="B242" s="41"/>
      <c r="C242" s="262" t="s">
        <v>529</v>
      </c>
      <c r="D242" s="262" t="s">
        <v>363</v>
      </c>
      <c r="E242" s="263" t="s">
        <v>530</v>
      </c>
      <c r="F242" s="264" t="s">
        <v>531</v>
      </c>
      <c r="G242" s="265" t="s">
        <v>211</v>
      </c>
      <c r="H242" s="266">
        <v>5</v>
      </c>
      <c r="I242" s="267"/>
      <c r="J242" s="268">
        <f>ROUND(I242*H242,2)</f>
        <v>0</v>
      </c>
      <c r="K242" s="269"/>
      <c r="L242" s="270"/>
      <c r="M242" s="271" t="s">
        <v>19</v>
      </c>
      <c r="N242" s="272" t="s">
        <v>44</v>
      </c>
      <c r="O242" s="86"/>
      <c r="P242" s="217">
        <f>O242*H242</f>
        <v>0</v>
      </c>
      <c r="Q242" s="217">
        <v>0.192</v>
      </c>
      <c r="R242" s="217">
        <f>Q242*H242</f>
        <v>0.95999999999999996</v>
      </c>
      <c r="S242" s="217">
        <v>0</v>
      </c>
      <c r="T242" s="218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9" t="s">
        <v>184</v>
      </c>
      <c r="AT242" s="219" t="s">
        <v>363</v>
      </c>
      <c r="AU242" s="219" t="s">
        <v>83</v>
      </c>
      <c r="AY242" s="19" t="s">
        <v>133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19" t="s">
        <v>81</v>
      </c>
      <c r="BK242" s="220">
        <f>ROUND(I242*H242,2)</f>
        <v>0</v>
      </c>
      <c r="BL242" s="19" t="s">
        <v>140</v>
      </c>
      <c r="BM242" s="219" t="s">
        <v>532</v>
      </c>
    </row>
    <row r="243" s="12" customFormat="1" ht="20.88" customHeight="1">
      <c r="A243" s="12"/>
      <c r="B243" s="191"/>
      <c r="C243" s="192"/>
      <c r="D243" s="193" t="s">
        <v>72</v>
      </c>
      <c r="E243" s="205" t="s">
        <v>533</v>
      </c>
      <c r="F243" s="205" t="s">
        <v>534</v>
      </c>
      <c r="G243" s="192"/>
      <c r="H243" s="192"/>
      <c r="I243" s="195"/>
      <c r="J243" s="206">
        <f>BK243</f>
        <v>0</v>
      </c>
      <c r="K243" s="192"/>
      <c r="L243" s="197"/>
      <c r="M243" s="198"/>
      <c r="N243" s="199"/>
      <c r="O243" s="199"/>
      <c r="P243" s="200">
        <f>SUM(P244:P256)</f>
        <v>0</v>
      </c>
      <c r="Q243" s="199"/>
      <c r="R243" s="200">
        <f>SUM(R244:R256)</f>
        <v>1.5275014</v>
      </c>
      <c r="S243" s="199"/>
      <c r="T243" s="201">
        <f>SUM(T244:T256)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2" t="s">
        <v>81</v>
      </c>
      <c r="AT243" s="203" t="s">
        <v>72</v>
      </c>
      <c r="AU243" s="203" t="s">
        <v>83</v>
      </c>
      <c r="AY243" s="202" t="s">
        <v>133</v>
      </c>
      <c r="BK243" s="204">
        <f>SUM(BK244:BK256)</f>
        <v>0</v>
      </c>
    </row>
    <row r="244" s="2" customFormat="1" ht="37.8" customHeight="1">
      <c r="A244" s="40"/>
      <c r="B244" s="41"/>
      <c r="C244" s="207" t="s">
        <v>535</v>
      </c>
      <c r="D244" s="207" t="s">
        <v>136</v>
      </c>
      <c r="E244" s="208" t="s">
        <v>536</v>
      </c>
      <c r="F244" s="209" t="s">
        <v>537</v>
      </c>
      <c r="G244" s="210" t="s">
        <v>139</v>
      </c>
      <c r="H244" s="211">
        <v>0.59999999999999998</v>
      </c>
      <c r="I244" s="212"/>
      <c r="J244" s="213">
        <f>ROUND(I244*H244,2)</f>
        <v>0</v>
      </c>
      <c r="K244" s="214"/>
      <c r="L244" s="46"/>
      <c r="M244" s="215" t="s">
        <v>19</v>
      </c>
      <c r="N244" s="216" t="s">
        <v>44</v>
      </c>
      <c r="O244" s="86"/>
      <c r="P244" s="217">
        <f>O244*H244</f>
        <v>0</v>
      </c>
      <c r="Q244" s="217">
        <v>2.5019499999999999</v>
      </c>
      <c r="R244" s="217">
        <f>Q244*H244</f>
        <v>1.5011699999999999</v>
      </c>
      <c r="S244" s="217">
        <v>0</v>
      </c>
      <c r="T244" s="218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9" t="s">
        <v>140</v>
      </c>
      <c r="AT244" s="219" t="s">
        <v>136</v>
      </c>
      <c r="AU244" s="219" t="s">
        <v>154</v>
      </c>
      <c r="AY244" s="19" t="s">
        <v>133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19" t="s">
        <v>81</v>
      </c>
      <c r="BK244" s="220">
        <f>ROUND(I244*H244,2)</f>
        <v>0</v>
      </c>
      <c r="BL244" s="19" t="s">
        <v>140</v>
      </c>
      <c r="BM244" s="219" t="s">
        <v>538</v>
      </c>
    </row>
    <row r="245" s="2" customFormat="1">
      <c r="A245" s="40"/>
      <c r="B245" s="41"/>
      <c r="C245" s="42"/>
      <c r="D245" s="221" t="s">
        <v>142</v>
      </c>
      <c r="E245" s="42"/>
      <c r="F245" s="222" t="s">
        <v>539</v>
      </c>
      <c r="G245" s="42"/>
      <c r="H245" s="42"/>
      <c r="I245" s="223"/>
      <c r="J245" s="42"/>
      <c r="K245" s="42"/>
      <c r="L245" s="46"/>
      <c r="M245" s="224"/>
      <c r="N245" s="225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142</v>
      </c>
      <c r="AU245" s="19" t="s">
        <v>154</v>
      </c>
    </row>
    <row r="246" s="15" customFormat="1">
      <c r="A246" s="15"/>
      <c r="B246" s="249"/>
      <c r="C246" s="250"/>
      <c r="D246" s="228" t="s">
        <v>144</v>
      </c>
      <c r="E246" s="251" t="s">
        <v>19</v>
      </c>
      <c r="F246" s="252" t="s">
        <v>540</v>
      </c>
      <c r="G246" s="250"/>
      <c r="H246" s="251" t="s">
        <v>19</v>
      </c>
      <c r="I246" s="253"/>
      <c r="J246" s="250"/>
      <c r="K246" s="250"/>
      <c r="L246" s="254"/>
      <c r="M246" s="255"/>
      <c r="N246" s="256"/>
      <c r="O246" s="256"/>
      <c r="P246" s="256"/>
      <c r="Q246" s="256"/>
      <c r="R246" s="256"/>
      <c r="S246" s="256"/>
      <c r="T246" s="257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8" t="s">
        <v>144</v>
      </c>
      <c r="AU246" s="258" t="s">
        <v>154</v>
      </c>
      <c r="AV246" s="15" t="s">
        <v>81</v>
      </c>
      <c r="AW246" s="15" t="s">
        <v>35</v>
      </c>
      <c r="AX246" s="15" t="s">
        <v>73</v>
      </c>
      <c r="AY246" s="258" t="s">
        <v>133</v>
      </c>
    </row>
    <row r="247" s="13" customFormat="1">
      <c r="A247" s="13"/>
      <c r="B247" s="226"/>
      <c r="C247" s="227"/>
      <c r="D247" s="228" t="s">
        <v>144</v>
      </c>
      <c r="E247" s="229" t="s">
        <v>19</v>
      </c>
      <c r="F247" s="230" t="s">
        <v>541</v>
      </c>
      <c r="G247" s="227"/>
      <c r="H247" s="231">
        <v>0.59999999999999998</v>
      </c>
      <c r="I247" s="232"/>
      <c r="J247" s="227"/>
      <c r="K247" s="227"/>
      <c r="L247" s="233"/>
      <c r="M247" s="234"/>
      <c r="N247" s="235"/>
      <c r="O247" s="235"/>
      <c r="P247" s="235"/>
      <c r="Q247" s="235"/>
      <c r="R247" s="235"/>
      <c r="S247" s="235"/>
      <c r="T247" s="23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7" t="s">
        <v>144</v>
      </c>
      <c r="AU247" s="237" t="s">
        <v>154</v>
      </c>
      <c r="AV247" s="13" t="s">
        <v>83</v>
      </c>
      <c r="AW247" s="13" t="s">
        <v>35</v>
      </c>
      <c r="AX247" s="13" t="s">
        <v>81</v>
      </c>
      <c r="AY247" s="237" t="s">
        <v>133</v>
      </c>
    </row>
    <row r="248" s="2" customFormat="1" ht="37.8" customHeight="1">
      <c r="A248" s="40"/>
      <c r="B248" s="41"/>
      <c r="C248" s="207" t="s">
        <v>542</v>
      </c>
      <c r="D248" s="207" t="s">
        <v>136</v>
      </c>
      <c r="E248" s="208" t="s">
        <v>543</v>
      </c>
      <c r="F248" s="209" t="s">
        <v>544</v>
      </c>
      <c r="G248" s="210" t="s">
        <v>253</v>
      </c>
      <c r="H248" s="211">
        <v>0.02</v>
      </c>
      <c r="I248" s="212"/>
      <c r="J248" s="213">
        <f>ROUND(I248*H248,2)</f>
        <v>0</v>
      </c>
      <c r="K248" s="214"/>
      <c r="L248" s="46"/>
      <c r="M248" s="215" t="s">
        <v>19</v>
      </c>
      <c r="N248" s="216" t="s">
        <v>44</v>
      </c>
      <c r="O248" s="86"/>
      <c r="P248" s="217">
        <f>O248*H248</f>
        <v>0</v>
      </c>
      <c r="Q248" s="217">
        <v>1.0492699999999999</v>
      </c>
      <c r="R248" s="217">
        <f>Q248*H248</f>
        <v>0.020985399999999998</v>
      </c>
      <c r="S248" s="217">
        <v>0</v>
      </c>
      <c r="T248" s="218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9" t="s">
        <v>140</v>
      </c>
      <c r="AT248" s="219" t="s">
        <v>136</v>
      </c>
      <c r="AU248" s="219" t="s">
        <v>154</v>
      </c>
      <c r="AY248" s="19" t="s">
        <v>133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19" t="s">
        <v>81</v>
      </c>
      <c r="BK248" s="220">
        <f>ROUND(I248*H248,2)</f>
        <v>0</v>
      </c>
      <c r="BL248" s="19" t="s">
        <v>140</v>
      </c>
      <c r="BM248" s="219" t="s">
        <v>545</v>
      </c>
    </row>
    <row r="249" s="2" customFormat="1">
      <c r="A249" s="40"/>
      <c r="B249" s="41"/>
      <c r="C249" s="42"/>
      <c r="D249" s="221" t="s">
        <v>142</v>
      </c>
      <c r="E249" s="42"/>
      <c r="F249" s="222" t="s">
        <v>546</v>
      </c>
      <c r="G249" s="42"/>
      <c r="H249" s="42"/>
      <c r="I249" s="223"/>
      <c r="J249" s="42"/>
      <c r="K249" s="42"/>
      <c r="L249" s="46"/>
      <c r="M249" s="224"/>
      <c r="N249" s="225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142</v>
      </c>
      <c r="AU249" s="19" t="s">
        <v>154</v>
      </c>
    </row>
    <row r="250" s="15" customFormat="1">
      <c r="A250" s="15"/>
      <c r="B250" s="249"/>
      <c r="C250" s="250"/>
      <c r="D250" s="228" t="s">
        <v>144</v>
      </c>
      <c r="E250" s="251" t="s">
        <v>19</v>
      </c>
      <c r="F250" s="252" t="s">
        <v>547</v>
      </c>
      <c r="G250" s="250"/>
      <c r="H250" s="251" t="s">
        <v>19</v>
      </c>
      <c r="I250" s="253"/>
      <c r="J250" s="250"/>
      <c r="K250" s="250"/>
      <c r="L250" s="254"/>
      <c r="M250" s="255"/>
      <c r="N250" s="256"/>
      <c r="O250" s="256"/>
      <c r="P250" s="256"/>
      <c r="Q250" s="256"/>
      <c r="R250" s="256"/>
      <c r="S250" s="256"/>
      <c r="T250" s="257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58" t="s">
        <v>144</v>
      </c>
      <c r="AU250" s="258" t="s">
        <v>154</v>
      </c>
      <c r="AV250" s="15" t="s">
        <v>81</v>
      </c>
      <c r="AW250" s="15" t="s">
        <v>35</v>
      </c>
      <c r="AX250" s="15" t="s">
        <v>73</v>
      </c>
      <c r="AY250" s="258" t="s">
        <v>133</v>
      </c>
    </row>
    <row r="251" s="13" customFormat="1">
      <c r="A251" s="13"/>
      <c r="B251" s="226"/>
      <c r="C251" s="227"/>
      <c r="D251" s="228" t="s">
        <v>144</v>
      </c>
      <c r="E251" s="229" t="s">
        <v>19</v>
      </c>
      <c r="F251" s="230" t="s">
        <v>548</v>
      </c>
      <c r="G251" s="227"/>
      <c r="H251" s="231">
        <v>0.02</v>
      </c>
      <c r="I251" s="232"/>
      <c r="J251" s="227"/>
      <c r="K251" s="227"/>
      <c r="L251" s="233"/>
      <c r="M251" s="234"/>
      <c r="N251" s="235"/>
      <c r="O251" s="235"/>
      <c r="P251" s="235"/>
      <c r="Q251" s="235"/>
      <c r="R251" s="235"/>
      <c r="S251" s="235"/>
      <c r="T251" s="23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7" t="s">
        <v>144</v>
      </c>
      <c r="AU251" s="237" t="s">
        <v>154</v>
      </c>
      <c r="AV251" s="13" t="s">
        <v>83</v>
      </c>
      <c r="AW251" s="13" t="s">
        <v>35</v>
      </c>
      <c r="AX251" s="13" t="s">
        <v>81</v>
      </c>
      <c r="AY251" s="237" t="s">
        <v>133</v>
      </c>
    </row>
    <row r="252" s="2" customFormat="1" ht="33" customHeight="1">
      <c r="A252" s="40"/>
      <c r="B252" s="41"/>
      <c r="C252" s="207" t="s">
        <v>549</v>
      </c>
      <c r="D252" s="207" t="s">
        <v>136</v>
      </c>
      <c r="E252" s="208" t="s">
        <v>550</v>
      </c>
      <c r="F252" s="209" t="s">
        <v>551</v>
      </c>
      <c r="G252" s="210" t="s">
        <v>148</v>
      </c>
      <c r="H252" s="211">
        <v>0.67500000000000004</v>
      </c>
      <c r="I252" s="212"/>
      <c r="J252" s="213">
        <f>ROUND(I252*H252,2)</f>
        <v>0</v>
      </c>
      <c r="K252" s="214"/>
      <c r="L252" s="46"/>
      <c r="M252" s="215" t="s">
        <v>19</v>
      </c>
      <c r="N252" s="216" t="s">
        <v>44</v>
      </c>
      <c r="O252" s="86"/>
      <c r="P252" s="217">
        <f>O252*H252</f>
        <v>0</v>
      </c>
      <c r="Q252" s="217">
        <v>0.00792</v>
      </c>
      <c r="R252" s="217">
        <f>Q252*H252</f>
        <v>0.0053460000000000001</v>
      </c>
      <c r="S252" s="217">
        <v>0</v>
      </c>
      <c r="T252" s="218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9" t="s">
        <v>140</v>
      </c>
      <c r="AT252" s="219" t="s">
        <v>136</v>
      </c>
      <c r="AU252" s="219" t="s">
        <v>154</v>
      </c>
      <c r="AY252" s="19" t="s">
        <v>133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19" t="s">
        <v>81</v>
      </c>
      <c r="BK252" s="220">
        <f>ROUND(I252*H252,2)</f>
        <v>0</v>
      </c>
      <c r="BL252" s="19" t="s">
        <v>140</v>
      </c>
      <c r="BM252" s="219" t="s">
        <v>552</v>
      </c>
    </row>
    <row r="253" s="2" customFormat="1">
      <c r="A253" s="40"/>
      <c r="B253" s="41"/>
      <c r="C253" s="42"/>
      <c r="D253" s="221" t="s">
        <v>142</v>
      </c>
      <c r="E253" s="42"/>
      <c r="F253" s="222" t="s">
        <v>553</v>
      </c>
      <c r="G253" s="42"/>
      <c r="H253" s="42"/>
      <c r="I253" s="223"/>
      <c r="J253" s="42"/>
      <c r="K253" s="42"/>
      <c r="L253" s="46"/>
      <c r="M253" s="224"/>
      <c r="N253" s="225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142</v>
      </c>
      <c r="AU253" s="19" t="s">
        <v>154</v>
      </c>
    </row>
    <row r="254" s="13" customFormat="1">
      <c r="A254" s="13"/>
      <c r="B254" s="226"/>
      <c r="C254" s="227"/>
      <c r="D254" s="228" t="s">
        <v>144</v>
      </c>
      <c r="E254" s="229" t="s">
        <v>19</v>
      </c>
      <c r="F254" s="230" t="s">
        <v>554</v>
      </c>
      <c r="G254" s="227"/>
      <c r="H254" s="231">
        <v>0.67500000000000004</v>
      </c>
      <c r="I254" s="232"/>
      <c r="J254" s="227"/>
      <c r="K254" s="227"/>
      <c r="L254" s="233"/>
      <c r="M254" s="234"/>
      <c r="N254" s="235"/>
      <c r="O254" s="235"/>
      <c r="P254" s="235"/>
      <c r="Q254" s="235"/>
      <c r="R254" s="235"/>
      <c r="S254" s="235"/>
      <c r="T254" s="23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7" t="s">
        <v>144</v>
      </c>
      <c r="AU254" s="237" t="s">
        <v>154</v>
      </c>
      <c r="AV254" s="13" t="s">
        <v>83</v>
      </c>
      <c r="AW254" s="13" t="s">
        <v>35</v>
      </c>
      <c r="AX254" s="13" t="s">
        <v>81</v>
      </c>
      <c r="AY254" s="237" t="s">
        <v>133</v>
      </c>
    </row>
    <row r="255" s="2" customFormat="1" ht="33" customHeight="1">
      <c r="A255" s="40"/>
      <c r="B255" s="41"/>
      <c r="C255" s="207" t="s">
        <v>555</v>
      </c>
      <c r="D255" s="207" t="s">
        <v>136</v>
      </c>
      <c r="E255" s="208" t="s">
        <v>556</v>
      </c>
      <c r="F255" s="209" t="s">
        <v>557</v>
      </c>
      <c r="G255" s="210" t="s">
        <v>148</v>
      </c>
      <c r="H255" s="211">
        <v>0.67500000000000004</v>
      </c>
      <c r="I255" s="212"/>
      <c r="J255" s="213">
        <f>ROUND(I255*H255,2)</f>
        <v>0</v>
      </c>
      <c r="K255" s="214"/>
      <c r="L255" s="46"/>
      <c r="M255" s="215" t="s">
        <v>19</v>
      </c>
      <c r="N255" s="216" t="s">
        <v>44</v>
      </c>
      <c r="O255" s="86"/>
      <c r="P255" s="217">
        <f>O255*H255</f>
        <v>0</v>
      </c>
      <c r="Q255" s="217">
        <v>0</v>
      </c>
      <c r="R255" s="217">
        <f>Q255*H255</f>
        <v>0</v>
      </c>
      <c r="S255" s="217">
        <v>0</v>
      </c>
      <c r="T255" s="218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9" t="s">
        <v>140</v>
      </c>
      <c r="AT255" s="219" t="s">
        <v>136</v>
      </c>
      <c r="AU255" s="219" t="s">
        <v>154</v>
      </c>
      <c r="AY255" s="19" t="s">
        <v>133</v>
      </c>
      <c r="BE255" s="220">
        <f>IF(N255="základní",J255,0)</f>
        <v>0</v>
      </c>
      <c r="BF255" s="220">
        <f>IF(N255="snížená",J255,0)</f>
        <v>0</v>
      </c>
      <c r="BG255" s="220">
        <f>IF(N255="zákl. přenesená",J255,0)</f>
        <v>0</v>
      </c>
      <c r="BH255" s="220">
        <f>IF(N255="sníž. přenesená",J255,0)</f>
        <v>0</v>
      </c>
      <c r="BI255" s="220">
        <f>IF(N255="nulová",J255,0)</f>
        <v>0</v>
      </c>
      <c r="BJ255" s="19" t="s">
        <v>81</v>
      </c>
      <c r="BK255" s="220">
        <f>ROUND(I255*H255,2)</f>
        <v>0</v>
      </c>
      <c r="BL255" s="19" t="s">
        <v>140</v>
      </c>
      <c r="BM255" s="219" t="s">
        <v>558</v>
      </c>
    </row>
    <row r="256" s="2" customFormat="1">
      <c r="A256" s="40"/>
      <c r="B256" s="41"/>
      <c r="C256" s="42"/>
      <c r="D256" s="221" t="s">
        <v>142</v>
      </c>
      <c r="E256" s="42"/>
      <c r="F256" s="222" t="s">
        <v>559</v>
      </c>
      <c r="G256" s="42"/>
      <c r="H256" s="42"/>
      <c r="I256" s="223"/>
      <c r="J256" s="42"/>
      <c r="K256" s="42"/>
      <c r="L256" s="46"/>
      <c r="M256" s="224"/>
      <c r="N256" s="225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142</v>
      </c>
      <c r="AU256" s="19" t="s">
        <v>154</v>
      </c>
    </row>
    <row r="257" s="12" customFormat="1" ht="22.8" customHeight="1">
      <c r="A257" s="12"/>
      <c r="B257" s="191"/>
      <c r="C257" s="192"/>
      <c r="D257" s="193" t="s">
        <v>72</v>
      </c>
      <c r="E257" s="205" t="s">
        <v>168</v>
      </c>
      <c r="F257" s="205" t="s">
        <v>560</v>
      </c>
      <c r="G257" s="192"/>
      <c r="H257" s="192"/>
      <c r="I257" s="195"/>
      <c r="J257" s="206">
        <f>BK257</f>
        <v>0</v>
      </c>
      <c r="K257" s="192"/>
      <c r="L257" s="197"/>
      <c r="M257" s="198"/>
      <c r="N257" s="199"/>
      <c r="O257" s="199"/>
      <c r="P257" s="200">
        <f>SUM(P258:P263)</f>
        <v>0</v>
      </c>
      <c r="Q257" s="199"/>
      <c r="R257" s="200">
        <f>SUM(R258:R263)</f>
        <v>4.4907900000000005</v>
      </c>
      <c r="S257" s="199"/>
      <c r="T257" s="201">
        <f>SUM(T258:T263)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2" t="s">
        <v>81</v>
      </c>
      <c r="AT257" s="203" t="s">
        <v>72</v>
      </c>
      <c r="AU257" s="203" t="s">
        <v>81</v>
      </c>
      <c r="AY257" s="202" t="s">
        <v>133</v>
      </c>
      <c r="BK257" s="204">
        <f>SUM(BK258:BK263)</f>
        <v>0</v>
      </c>
    </row>
    <row r="258" s="2" customFormat="1" ht="33" customHeight="1">
      <c r="A258" s="40"/>
      <c r="B258" s="41"/>
      <c r="C258" s="207" t="s">
        <v>561</v>
      </c>
      <c r="D258" s="207" t="s">
        <v>136</v>
      </c>
      <c r="E258" s="208" t="s">
        <v>562</v>
      </c>
      <c r="F258" s="209" t="s">
        <v>563</v>
      </c>
      <c r="G258" s="210" t="s">
        <v>148</v>
      </c>
      <c r="H258" s="211">
        <v>19.5</v>
      </c>
      <c r="I258" s="212"/>
      <c r="J258" s="213">
        <f>ROUND(I258*H258,2)</f>
        <v>0</v>
      </c>
      <c r="K258" s="214"/>
      <c r="L258" s="46"/>
      <c r="M258" s="215" t="s">
        <v>19</v>
      </c>
      <c r="N258" s="216" t="s">
        <v>44</v>
      </c>
      <c r="O258" s="86"/>
      <c r="P258" s="217">
        <f>O258*H258</f>
        <v>0</v>
      </c>
      <c r="Q258" s="217">
        <v>0</v>
      </c>
      <c r="R258" s="217">
        <f>Q258*H258</f>
        <v>0</v>
      </c>
      <c r="S258" s="217">
        <v>0</v>
      </c>
      <c r="T258" s="218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9" t="s">
        <v>140</v>
      </c>
      <c r="AT258" s="219" t="s">
        <v>136</v>
      </c>
      <c r="AU258" s="219" t="s">
        <v>83</v>
      </c>
      <c r="AY258" s="19" t="s">
        <v>133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19" t="s">
        <v>81</v>
      </c>
      <c r="BK258" s="220">
        <f>ROUND(I258*H258,2)</f>
        <v>0</v>
      </c>
      <c r="BL258" s="19" t="s">
        <v>140</v>
      </c>
      <c r="BM258" s="219" t="s">
        <v>564</v>
      </c>
    </row>
    <row r="259" s="2" customFormat="1">
      <c r="A259" s="40"/>
      <c r="B259" s="41"/>
      <c r="C259" s="42"/>
      <c r="D259" s="221" t="s">
        <v>142</v>
      </c>
      <c r="E259" s="42"/>
      <c r="F259" s="222" t="s">
        <v>565</v>
      </c>
      <c r="G259" s="42"/>
      <c r="H259" s="42"/>
      <c r="I259" s="223"/>
      <c r="J259" s="42"/>
      <c r="K259" s="42"/>
      <c r="L259" s="46"/>
      <c r="M259" s="224"/>
      <c r="N259" s="225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142</v>
      </c>
      <c r="AU259" s="19" t="s">
        <v>83</v>
      </c>
    </row>
    <row r="260" s="13" customFormat="1">
      <c r="A260" s="13"/>
      <c r="B260" s="226"/>
      <c r="C260" s="227"/>
      <c r="D260" s="228" t="s">
        <v>144</v>
      </c>
      <c r="E260" s="229" t="s">
        <v>19</v>
      </c>
      <c r="F260" s="230" t="s">
        <v>566</v>
      </c>
      <c r="G260" s="227"/>
      <c r="H260" s="231">
        <v>19.5</v>
      </c>
      <c r="I260" s="232"/>
      <c r="J260" s="227"/>
      <c r="K260" s="227"/>
      <c r="L260" s="233"/>
      <c r="M260" s="234"/>
      <c r="N260" s="235"/>
      <c r="O260" s="235"/>
      <c r="P260" s="235"/>
      <c r="Q260" s="235"/>
      <c r="R260" s="235"/>
      <c r="S260" s="235"/>
      <c r="T260" s="23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7" t="s">
        <v>144</v>
      </c>
      <c r="AU260" s="237" t="s">
        <v>83</v>
      </c>
      <c r="AV260" s="13" t="s">
        <v>83</v>
      </c>
      <c r="AW260" s="13" t="s">
        <v>35</v>
      </c>
      <c r="AX260" s="13" t="s">
        <v>81</v>
      </c>
      <c r="AY260" s="237" t="s">
        <v>133</v>
      </c>
    </row>
    <row r="261" s="2" customFormat="1" ht="78" customHeight="1">
      <c r="A261" s="40"/>
      <c r="B261" s="41"/>
      <c r="C261" s="207" t="s">
        <v>533</v>
      </c>
      <c r="D261" s="207" t="s">
        <v>136</v>
      </c>
      <c r="E261" s="208" t="s">
        <v>567</v>
      </c>
      <c r="F261" s="209" t="s">
        <v>568</v>
      </c>
      <c r="G261" s="210" t="s">
        <v>148</v>
      </c>
      <c r="H261" s="211">
        <v>19.5</v>
      </c>
      <c r="I261" s="212"/>
      <c r="J261" s="213">
        <f>ROUND(I261*H261,2)</f>
        <v>0</v>
      </c>
      <c r="K261" s="214"/>
      <c r="L261" s="46"/>
      <c r="M261" s="215" t="s">
        <v>19</v>
      </c>
      <c r="N261" s="216" t="s">
        <v>44</v>
      </c>
      <c r="O261" s="86"/>
      <c r="P261" s="217">
        <f>O261*H261</f>
        <v>0</v>
      </c>
      <c r="Q261" s="217">
        <v>0.089219999999999994</v>
      </c>
      <c r="R261" s="217">
        <f>Q261*H261</f>
        <v>1.73979</v>
      </c>
      <c r="S261" s="217">
        <v>0</v>
      </c>
      <c r="T261" s="218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9" t="s">
        <v>140</v>
      </c>
      <c r="AT261" s="219" t="s">
        <v>136</v>
      </c>
      <c r="AU261" s="219" t="s">
        <v>83</v>
      </c>
      <c r="AY261" s="19" t="s">
        <v>133</v>
      </c>
      <c r="BE261" s="220">
        <f>IF(N261="základní",J261,0)</f>
        <v>0</v>
      </c>
      <c r="BF261" s="220">
        <f>IF(N261="snížená",J261,0)</f>
        <v>0</v>
      </c>
      <c r="BG261" s="220">
        <f>IF(N261="zákl. přenesená",J261,0)</f>
        <v>0</v>
      </c>
      <c r="BH261" s="220">
        <f>IF(N261="sníž. přenesená",J261,0)</f>
        <v>0</v>
      </c>
      <c r="BI261" s="220">
        <f>IF(N261="nulová",J261,0)</f>
        <v>0</v>
      </c>
      <c r="BJ261" s="19" t="s">
        <v>81</v>
      </c>
      <c r="BK261" s="220">
        <f>ROUND(I261*H261,2)</f>
        <v>0</v>
      </c>
      <c r="BL261" s="19" t="s">
        <v>140</v>
      </c>
      <c r="BM261" s="219" t="s">
        <v>569</v>
      </c>
    </row>
    <row r="262" s="2" customFormat="1">
      <c r="A262" s="40"/>
      <c r="B262" s="41"/>
      <c r="C262" s="42"/>
      <c r="D262" s="221" t="s">
        <v>142</v>
      </c>
      <c r="E262" s="42"/>
      <c r="F262" s="222" t="s">
        <v>570</v>
      </c>
      <c r="G262" s="42"/>
      <c r="H262" s="42"/>
      <c r="I262" s="223"/>
      <c r="J262" s="42"/>
      <c r="K262" s="42"/>
      <c r="L262" s="46"/>
      <c r="M262" s="224"/>
      <c r="N262" s="225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142</v>
      </c>
      <c r="AU262" s="19" t="s">
        <v>83</v>
      </c>
    </row>
    <row r="263" s="2" customFormat="1" ht="24.15" customHeight="1">
      <c r="A263" s="40"/>
      <c r="B263" s="41"/>
      <c r="C263" s="262" t="s">
        <v>571</v>
      </c>
      <c r="D263" s="262" t="s">
        <v>363</v>
      </c>
      <c r="E263" s="263" t="s">
        <v>572</v>
      </c>
      <c r="F263" s="264" t="s">
        <v>573</v>
      </c>
      <c r="G263" s="265" t="s">
        <v>148</v>
      </c>
      <c r="H263" s="266">
        <v>21</v>
      </c>
      <c r="I263" s="267"/>
      <c r="J263" s="268">
        <f>ROUND(I263*H263,2)</f>
        <v>0</v>
      </c>
      <c r="K263" s="269"/>
      <c r="L263" s="270"/>
      <c r="M263" s="271" t="s">
        <v>19</v>
      </c>
      <c r="N263" s="272" t="s">
        <v>44</v>
      </c>
      <c r="O263" s="86"/>
      <c r="P263" s="217">
        <f>O263*H263</f>
        <v>0</v>
      </c>
      <c r="Q263" s="217">
        <v>0.13100000000000001</v>
      </c>
      <c r="R263" s="217">
        <f>Q263*H263</f>
        <v>2.7510000000000003</v>
      </c>
      <c r="S263" s="217">
        <v>0</v>
      </c>
      <c r="T263" s="218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9" t="s">
        <v>184</v>
      </c>
      <c r="AT263" s="219" t="s">
        <v>363</v>
      </c>
      <c r="AU263" s="219" t="s">
        <v>83</v>
      </c>
      <c r="AY263" s="19" t="s">
        <v>133</v>
      </c>
      <c r="BE263" s="220">
        <f>IF(N263="základní",J263,0)</f>
        <v>0</v>
      </c>
      <c r="BF263" s="220">
        <f>IF(N263="snížená",J263,0)</f>
        <v>0</v>
      </c>
      <c r="BG263" s="220">
        <f>IF(N263="zákl. přenesená",J263,0)</f>
        <v>0</v>
      </c>
      <c r="BH263" s="220">
        <f>IF(N263="sníž. přenesená",J263,0)</f>
        <v>0</v>
      </c>
      <c r="BI263" s="220">
        <f>IF(N263="nulová",J263,0)</f>
        <v>0</v>
      </c>
      <c r="BJ263" s="19" t="s">
        <v>81</v>
      </c>
      <c r="BK263" s="220">
        <f>ROUND(I263*H263,2)</f>
        <v>0</v>
      </c>
      <c r="BL263" s="19" t="s">
        <v>140</v>
      </c>
      <c r="BM263" s="219" t="s">
        <v>574</v>
      </c>
    </row>
    <row r="264" s="12" customFormat="1" ht="22.8" customHeight="1">
      <c r="A264" s="12"/>
      <c r="B264" s="191"/>
      <c r="C264" s="192"/>
      <c r="D264" s="193" t="s">
        <v>72</v>
      </c>
      <c r="E264" s="205" t="s">
        <v>171</v>
      </c>
      <c r="F264" s="205" t="s">
        <v>575</v>
      </c>
      <c r="G264" s="192"/>
      <c r="H264" s="192"/>
      <c r="I264" s="195"/>
      <c r="J264" s="206">
        <f>BK264</f>
        <v>0</v>
      </c>
      <c r="K264" s="192"/>
      <c r="L264" s="197"/>
      <c r="M264" s="198"/>
      <c r="N264" s="199"/>
      <c r="O264" s="199"/>
      <c r="P264" s="200">
        <f>SUM(P265:P431)</f>
        <v>0</v>
      </c>
      <c r="Q264" s="199"/>
      <c r="R264" s="200">
        <f>SUM(R265:R431)</f>
        <v>77.649601070000003</v>
      </c>
      <c r="S264" s="199"/>
      <c r="T264" s="201">
        <f>SUM(T265:T431)</f>
        <v>0.00029850000000000005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2" t="s">
        <v>81</v>
      </c>
      <c r="AT264" s="203" t="s">
        <v>72</v>
      </c>
      <c r="AU264" s="203" t="s">
        <v>81</v>
      </c>
      <c r="AY264" s="202" t="s">
        <v>133</v>
      </c>
      <c r="BK264" s="204">
        <f>SUM(BK265:BK431)</f>
        <v>0</v>
      </c>
    </row>
    <row r="265" s="2" customFormat="1" ht="37.8" customHeight="1">
      <c r="A265" s="40"/>
      <c r="B265" s="41"/>
      <c r="C265" s="207" t="s">
        <v>576</v>
      </c>
      <c r="D265" s="207" t="s">
        <v>136</v>
      </c>
      <c r="E265" s="208" t="s">
        <v>577</v>
      </c>
      <c r="F265" s="209" t="s">
        <v>578</v>
      </c>
      <c r="G265" s="210" t="s">
        <v>148</v>
      </c>
      <c r="H265" s="211">
        <v>495.90499999999997</v>
      </c>
      <c r="I265" s="212"/>
      <c r="J265" s="213">
        <f>ROUND(I265*H265,2)</f>
        <v>0</v>
      </c>
      <c r="K265" s="214"/>
      <c r="L265" s="46"/>
      <c r="M265" s="215" t="s">
        <v>19</v>
      </c>
      <c r="N265" s="216" t="s">
        <v>44</v>
      </c>
      <c r="O265" s="86"/>
      <c r="P265" s="217">
        <f>O265*H265</f>
        <v>0</v>
      </c>
      <c r="Q265" s="217">
        <v>0.0049399999999999999</v>
      </c>
      <c r="R265" s="217">
        <f>Q265*H265</f>
        <v>2.4497706999999997</v>
      </c>
      <c r="S265" s="217">
        <v>0</v>
      </c>
      <c r="T265" s="218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9" t="s">
        <v>140</v>
      </c>
      <c r="AT265" s="219" t="s">
        <v>136</v>
      </c>
      <c r="AU265" s="219" t="s">
        <v>83</v>
      </c>
      <c r="AY265" s="19" t="s">
        <v>133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19" t="s">
        <v>81</v>
      </c>
      <c r="BK265" s="220">
        <f>ROUND(I265*H265,2)</f>
        <v>0</v>
      </c>
      <c r="BL265" s="19" t="s">
        <v>140</v>
      </c>
      <c r="BM265" s="219" t="s">
        <v>579</v>
      </c>
    </row>
    <row r="266" s="2" customFormat="1">
      <c r="A266" s="40"/>
      <c r="B266" s="41"/>
      <c r="C266" s="42"/>
      <c r="D266" s="221" t="s">
        <v>142</v>
      </c>
      <c r="E266" s="42"/>
      <c r="F266" s="222" t="s">
        <v>580</v>
      </c>
      <c r="G266" s="42"/>
      <c r="H266" s="42"/>
      <c r="I266" s="223"/>
      <c r="J266" s="42"/>
      <c r="K266" s="42"/>
      <c r="L266" s="46"/>
      <c r="M266" s="224"/>
      <c r="N266" s="225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142</v>
      </c>
      <c r="AU266" s="19" t="s">
        <v>83</v>
      </c>
    </row>
    <row r="267" s="15" customFormat="1">
      <c r="A267" s="15"/>
      <c r="B267" s="249"/>
      <c r="C267" s="250"/>
      <c r="D267" s="228" t="s">
        <v>144</v>
      </c>
      <c r="E267" s="251" t="s">
        <v>19</v>
      </c>
      <c r="F267" s="252" t="s">
        <v>581</v>
      </c>
      <c r="G267" s="250"/>
      <c r="H267" s="251" t="s">
        <v>19</v>
      </c>
      <c r="I267" s="253"/>
      <c r="J267" s="250"/>
      <c r="K267" s="250"/>
      <c r="L267" s="254"/>
      <c r="M267" s="255"/>
      <c r="N267" s="256"/>
      <c r="O267" s="256"/>
      <c r="P267" s="256"/>
      <c r="Q267" s="256"/>
      <c r="R267" s="256"/>
      <c r="S267" s="256"/>
      <c r="T267" s="257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58" t="s">
        <v>144</v>
      </c>
      <c r="AU267" s="258" t="s">
        <v>83</v>
      </c>
      <c r="AV267" s="15" t="s">
        <v>81</v>
      </c>
      <c r="AW267" s="15" t="s">
        <v>35</v>
      </c>
      <c r="AX267" s="15" t="s">
        <v>73</v>
      </c>
      <c r="AY267" s="258" t="s">
        <v>133</v>
      </c>
    </row>
    <row r="268" s="13" customFormat="1">
      <c r="A268" s="13"/>
      <c r="B268" s="226"/>
      <c r="C268" s="227"/>
      <c r="D268" s="228" t="s">
        <v>144</v>
      </c>
      <c r="E268" s="229" t="s">
        <v>19</v>
      </c>
      <c r="F268" s="230" t="s">
        <v>582</v>
      </c>
      <c r="G268" s="227"/>
      <c r="H268" s="231">
        <v>78.75</v>
      </c>
      <c r="I268" s="232"/>
      <c r="J268" s="227"/>
      <c r="K268" s="227"/>
      <c r="L268" s="233"/>
      <c r="M268" s="234"/>
      <c r="N268" s="235"/>
      <c r="O268" s="235"/>
      <c r="P268" s="235"/>
      <c r="Q268" s="235"/>
      <c r="R268" s="235"/>
      <c r="S268" s="235"/>
      <c r="T268" s="23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7" t="s">
        <v>144</v>
      </c>
      <c r="AU268" s="237" t="s">
        <v>83</v>
      </c>
      <c r="AV268" s="13" t="s">
        <v>83</v>
      </c>
      <c r="AW268" s="13" t="s">
        <v>35</v>
      </c>
      <c r="AX268" s="13" t="s">
        <v>73</v>
      </c>
      <c r="AY268" s="237" t="s">
        <v>133</v>
      </c>
    </row>
    <row r="269" s="13" customFormat="1">
      <c r="A269" s="13"/>
      <c r="B269" s="226"/>
      <c r="C269" s="227"/>
      <c r="D269" s="228" t="s">
        <v>144</v>
      </c>
      <c r="E269" s="229" t="s">
        <v>19</v>
      </c>
      <c r="F269" s="230" t="s">
        <v>583</v>
      </c>
      <c r="G269" s="227"/>
      <c r="H269" s="231">
        <v>-6.5</v>
      </c>
      <c r="I269" s="232"/>
      <c r="J269" s="227"/>
      <c r="K269" s="227"/>
      <c r="L269" s="233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7" t="s">
        <v>144</v>
      </c>
      <c r="AU269" s="237" t="s">
        <v>83</v>
      </c>
      <c r="AV269" s="13" t="s">
        <v>83</v>
      </c>
      <c r="AW269" s="13" t="s">
        <v>35</v>
      </c>
      <c r="AX269" s="13" t="s">
        <v>73</v>
      </c>
      <c r="AY269" s="237" t="s">
        <v>133</v>
      </c>
    </row>
    <row r="270" s="15" customFormat="1">
      <c r="A270" s="15"/>
      <c r="B270" s="249"/>
      <c r="C270" s="250"/>
      <c r="D270" s="228" t="s">
        <v>144</v>
      </c>
      <c r="E270" s="251" t="s">
        <v>19</v>
      </c>
      <c r="F270" s="252" t="s">
        <v>584</v>
      </c>
      <c r="G270" s="250"/>
      <c r="H270" s="251" t="s">
        <v>19</v>
      </c>
      <c r="I270" s="253"/>
      <c r="J270" s="250"/>
      <c r="K270" s="250"/>
      <c r="L270" s="254"/>
      <c r="M270" s="255"/>
      <c r="N270" s="256"/>
      <c r="O270" s="256"/>
      <c r="P270" s="256"/>
      <c r="Q270" s="256"/>
      <c r="R270" s="256"/>
      <c r="S270" s="256"/>
      <c r="T270" s="257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8" t="s">
        <v>144</v>
      </c>
      <c r="AU270" s="258" t="s">
        <v>83</v>
      </c>
      <c r="AV270" s="15" t="s">
        <v>81</v>
      </c>
      <c r="AW270" s="15" t="s">
        <v>35</v>
      </c>
      <c r="AX270" s="15" t="s">
        <v>73</v>
      </c>
      <c r="AY270" s="258" t="s">
        <v>133</v>
      </c>
    </row>
    <row r="271" s="13" customFormat="1">
      <c r="A271" s="13"/>
      <c r="B271" s="226"/>
      <c r="C271" s="227"/>
      <c r="D271" s="228" t="s">
        <v>144</v>
      </c>
      <c r="E271" s="229" t="s">
        <v>19</v>
      </c>
      <c r="F271" s="230" t="s">
        <v>585</v>
      </c>
      <c r="G271" s="227"/>
      <c r="H271" s="231">
        <v>141.84</v>
      </c>
      <c r="I271" s="232"/>
      <c r="J271" s="227"/>
      <c r="K271" s="227"/>
      <c r="L271" s="233"/>
      <c r="M271" s="234"/>
      <c r="N271" s="235"/>
      <c r="O271" s="235"/>
      <c r="P271" s="235"/>
      <c r="Q271" s="235"/>
      <c r="R271" s="235"/>
      <c r="S271" s="235"/>
      <c r="T271" s="23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7" t="s">
        <v>144</v>
      </c>
      <c r="AU271" s="237" t="s">
        <v>83</v>
      </c>
      <c r="AV271" s="13" t="s">
        <v>83</v>
      </c>
      <c r="AW271" s="13" t="s">
        <v>35</v>
      </c>
      <c r="AX271" s="13" t="s">
        <v>73</v>
      </c>
      <c r="AY271" s="237" t="s">
        <v>133</v>
      </c>
    </row>
    <row r="272" s="13" customFormat="1">
      <c r="A272" s="13"/>
      <c r="B272" s="226"/>
      <c r="C272" s="227"/>
      <c r="D272" s="228" t="s">
        <v>144</v>
      </c>
      <c r="E272" s="229" t="s">
        <v>19</v>
      </c>
      <c r="F272" s="230" t="s">
        <v>586</v>
      </c>
      <c r="G272" s="227"/>
      <c r="H272" s="231">
        <v>16.98</v>
      </c>
      <c r="I272" s="232"/>
      <c r="J272" s="227"/>
      <c r="K272" s="227"/>
      <c r="L272" s="233"/>
      <c r="M272" s="234"/>
      <c r="N272" s="235"/>
      <c r="O272" s="235"/>
      <c r="P272" s="235"/>
      <c r="Q272" s="235"/>
      <c r="R272" s="235"/>
      <c r="S272" s="235"/>
      <c r="T272" s="23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7" t="s">
        <v>144</v>
      </c>
      <c r="AU272" s="237" t="s">
        <v>83</v>
      </c>
      <c r="AV272" s="13" t="s">
        <v>83</v>
      </c>
      <c r="AW272" s="13" t="s">
        <v>35</v>
      </c>
      <c r="AX272" s="13" t="s">
        <v>73</v>
      </c>
      <c r="AY272" s="237" t="s">
        <v>133</v>
      </c>
    </row>
    <row r="273" s="13" customFormat="1">
      <c r="A273" s="13"/>
      <c r="B273" s="226"/>
      <c r="C273" s="227"/>
      <c r="D273" s="228" t="s">
        <v>144</v>
      </c>
      <c r="E273" s="229" t="s">
        <v>19</v>
      </c>
      <c r="F273" s="230" t="s">
        <v>587</v>
      </c>
      <c r="G273" s="227"/>
      <c r="H273" s="231">
        <v>-18.079999999999998</v>
      </c>
      <c r="I273" s="232"/>
      <c r="J273" s="227"/>
      <c r="K273" s="227"/>
      <c r="L273" s="233"/>
      <c r="M273" s="234"/>
      <c r="N273" s="235"/>
      <c r="O273" s="235"/>
      <c r="P273" s="235"/>
      <c r="Q273" s="235"/>
      <c r="R273" s="235"/>
      <c r="S273" s="235"/>
      <c r="T273" s="23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7" t="s">
        <v>144</v>
      </c>
      <c r="AU273" s="237" t="s">
        <v>83</v>
      </c>
      <c r="AV273" s="13" t="s">
        <v>83</v>
      </c>
      <c r="AW273" s="13" t="s">
        <v>35</v>
      </c>
      <c r="AX273" s="13" t="s">
        <v>73</v>
      </c>
      <c r="AY273" s="237" t="s">
        <v>133</v>
      </c>
    </row>
    <row r="274" s="15" customFormat="1">
      <c r="A274" s="15"/>
      <c r="B274" s="249"/>
      <c r="C274" s="250"/>
      <c r="D274" s="228" t="s">
        <v>144</v>
      </c>
      <c r="E274" s="251" t="s">
        <v>19</v>
      </c>
      <c r="F274" s="252" t="s">
        <v>588</v>
      </c>
      <c r="G274" s="250"/>
      <c r="H274" s="251" t="s">
        <v>19</v>
      </c>
      <c r="I274" s="253"/>
      <c r="J274" s="250"/>
      <c r="K274" s="250"/>
      <c r="L274" s="254"/>
      <c r="M274" s="255"/>
      <c r="N274" s="256"/>
      <c r="O274" s="256"/>
      <c r="P274" s="256"/>
      <c r="Q274" s="256"/>
      <c r="R274" s="256"/>
      <c r="S274" s="256"/>
      <c r="T274" s="257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8" t="s">
        <v>144</v>
      </c>
      <c r="AU274" s="258" t="s">
        <v>83</v>
      </c>
      <c r="AV274" s="15" t="s">
        <v>81</v>
      </c>
      <c r="AW274" s="15" t="s">
        <v>35</v>
      </c>
      <c r="AX274" s="15" t="s">
        <v>73</v>
      </c>
      <c r="AY274" s="258" t="s">
        <v>133</v>
      </c>
    </row>
    <row r="275" s="13" customFormat="1">
      <c r="A275" s="13"/>
      <c r="B275" s="226"/>
      <c r="C275" s="227"/>
      <c r="D275" s="228" t="s">
        <v>144</v>
      </c>
      <c r="E275" s="229" t="s">
        <v>19</v>
      </c>
      <c r="F275" s="230" t="s">
        <v>589</v>
      </c>
      <c r="G275" s="227"/>
      <c r="H275" s="231">
        <v>196.28999999999999</v>
      </c>
      <c r="I275" s="232"/>
      <c r="J275" s="227"/>
      <c r="K275" s="227"/>
      <c r="L275" s="233"/>
      <c r="M275" s="234"/>
      <c r="N275" s="235"/>
      <c r="O275" s="235"/>
      <c r="P275" s="235"/>
      <c r="Q275" s="235"/>
      <c r="R275" s="235"/>
      <c r="S275" s="235"/>
      <c r="T275" s="23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7" t="s">
        <v>144</v>
      </c>
      <c r="AU275" s="237" t="s">
        <v>83</v>
      </c>
      <c r="AV275" s="13" t="s">
        <v>83</v>
      </c>
      <c r="AW275" s="13" t="s">
        <v>35</v>
      </c>
      <c r="AX275" s="13" t="s">
        <v>73</v>
      </c>
      <c r="AY275" s="237" t="s">
        <v>133</v>
      </c>
    </row>
    <row r="276" s="13" customFormat="1">
      <c r="A276" s="13"/>
      <c r="B276" s="226"/>
      <c r="C276" s="227"/>
      <c r="D276" s="228" t="s">
        <v>144</v>
      </c>
      <c r="E276" s="229" t="s">
        <v>19</v>
      </c>
      <c r="F276" s="230" t="s">
        <v>590</v>
      </c>
      <c r="G276" s="227"/>
      <c r="H276" s="231">
        <v>11.388</v>
      </c>
      <c r="I276" s="232"/>
      <c r="J276" s="227"/>
      <c r="K276" s="227"/>
      <c r="L276" s="233"/>
      <c r="M276" s="234"/>
      <c r="N276" s="235"/>
      <c r="O276" s="235"/>
      <c r="P276" s="235"/>
      <c r="Q276" s="235"/>
      <c r="R276" s="235"/>
      <c r="S276" s="235"/>
      <c r="T276" s="23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7" t="s">
        <v>144</v>
      </c>
      <c r="AU276" s="237" t="s">
        <v>83</v>
      </c>
      <c r="AV276" s="13" t="s">
        <v>83</v>
      </c>
      <c r="AW276" s="13" t="s">
        <v>35</v>
      </c>
      <c r="AX276" s="13" t="s">
        <v>73</v>
      </c>
      <c r="AY276" s="237" t="s">
        <v>133</v>
      </c>
    </row>
    <row r="277" s="13" customFormat="1">
      <c r="A277" s="13"/>
      <c r="B277" s="226"/>
      <c r="C277" s="227"/>
      <c r="D277" s="228" t="s">
        <v>144</v>
      </c>
      <c r="E277" s="229" t="s">
        <v>19</v>
      </c>
      <c r="F277" s="230" t="s">
        <v>591</v>
      </c>
      <c r="G277" s="227"/>
      <c r="H277" s="231">
        <v>-22.158000000000001</v>
      </c>
      <c r="I277" s="232"/>
      <c r="J277" s="227"/>
      <c r="K277" s="227"/>
      <c r="L277" s="233"/>
      <c r="M277" s="234"/>
      <c r="N277" s="235"/>
      <c r="O277" s="235"/>
      <c r="P277" s="235"/>
      <c r="Q277" s="235"/>
      <c r="R277" s="235"/>
      <c r="S277" s="235"/>
      <c r="T277" s="23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7" t="s">
        <v>144</v>
      </c>
      <c r="AU277" s="237" t="s">
        <v>83</v>
      </c>
      <c r="AV277" s="13" t="s">
        <v>83</v>
      </c>
      <c r="AW277" s="13" t="s">
        <v>35</v>
      </c>
      <c r="AX277" s="13" t="s">
        <v>73</v>
      </c>
      <c r="AY277" s="237" t="s">
        <v>133</v>
      </c>
    </row>
    <row r="278" s="15" customFormat="1">
      <c r="A278" s="15"/>
      <c r="B278" s="249"/>
      <c r="C278" s="250"/>
      <c r="D278" s="228" t="s">
        <v>144</v>
      </c>
      <c r="E278" s="251" t="s">
        <v>19</v>
      </c>
      <c r="F278" s="252" t="s">
        <v>592</v>
      </c>
      <c r="G278" s="250"/>
      <c r="H278" s="251" t="s">
        <v>19</v>
      </c>
      <c r="I278" s="253"/>
      <c r="J278" s="250"/>
      <c r="K278" s="250"/>
      <c r="L278" s="254"/>
      <c r="M278" s="255"/>
      <c r="N278" s="256"/>
      <c r="O278" s="256"/>
      <c r="P278" s="256"/>
      <c r="Q278" s="256"/>
      <c r="R278" s="256"/>
      <c r="S278" s="256"/>
      <c r="T278" s="257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58" t="s">
        <v>144</v>
      </c>
      <c r="AU278" s="258" t="s">
        <v>83</v>
      </c>
      <c r="AV278" s="15" t="s">
        <v>81</v>
      </c>
      <c r="AW278" s="15" t="s">
        <v>35</v>
      </c>
      <c r="AX278" s="15" t="s">
        <v>73</v>
      </c>
      <c r="AY278" s="258" t="s">
        <v>133</v>
      </c>
    </row>
    <row r="279" s="13" customFormat="1">
      <c r="A279" s="13"/>
      <c r="B279" s="226"/>
      <c r="C279" s="227"/>
      <c r="D279" s="228" t="s">
        <v>144</v>
      </c>
      <c r="E279" s="229" t="s">
        <v>19</v>
      </c>
      <c r="F279" s="230" t="s">
        <v>593</v>
      </c>
      <c r="G279" s="227"/>
      <c r="H279" s="231">
        <v>67.25</v>
      </c>
      <c r="I279" s="232"/>
      <c r="J279" s="227"/>
      <c r="K279" s="227"/>
      <c r="L279" s="233"/>
      <c r="M279" s="234"/>
      <c r="N279" s="235"/>
      <c r="O279" s="235"/>
      <c r="P279" s="235"/>
      <c r="Q279" s="235"/>
      <c r="R279" s="235"/>
      <c r="S279" s="235"/>
      <c r="T279" s="23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7" t="s">
        <v>144</v>
      </c>
      <c r="AU279" s="237" t="s">
        <v>83</v>
      </c>
      <c r="AV279" s="13" t="s">
        <v>83</v>
      </c>
      <c r="AW279" s="13" t="s">
        <v>35</v>
      </c>
      <c r="AX279" s="13" t="s">
        <v>73</v>
      </c>
      <c r="AY279" s="237" t="s">
        <v>133</v>
      </c>
    </row>
    <row r="280" s="13" customFormat="1">
      <c r="A280" s="13"/>
      <c r="B280" s="226"/>
      <c r="C280" s="227"/>
      <c r="D280" s="228" t="s">
        <v>144</v>
      </c>
      <c r="E280" s="229" t="s">
        <v>19</v>
      </c>
      <c r="F280" s="230" t="s">
        <v>594</v>
      </c>
      <c r="G280" s="227"/>
      <c r="H280" s="231">
        <v>4.9000000000000004</v>
      </c>
      <c r="I280" s="232"/>
      <c r="J280" s="227"/>
      <c r="K280" s="227"/>
      <c r="L280" s="233"/>
      <c r="M280" s="234"/>
      <c r="N280" s="235"/>
      <c r="O280" s="235"/>
      <c r="P280" s="235"/>
      <c r="Q280" s="235"/>
      <c r="R280" s="235"/>
      <c r="S280" s="235"/>
      <c r="T280" s="23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7" t="s">
        <v>144</v>
      </c>
      <c r="AU280" s="237" t="s">
        <v>83</v>
      </c>
      <c r="AV280" s="13" t="s">
        <v>83</v>
      </c>
      <c r="AW280" s="13" t="s">
        <v>35</v>
      </c>
      <c r="AX280" s="13" t="s">
        <v>73</v>
      </c>
      <c r="AY280" s="237" t="s">
        <v>133</v>
      </c>
    </row>
    <row r="281" s="13" customFormat="1">
      <c r="A281" s="13"/>
      <c r="B281" s="226"/>
      <c r="C281" s="227"/>
      <c r="D281" s="228" t="s">
        <v>144</v>
      </c>
      <c r="E281" s="229" t="s">
        <v>19</v>
      </c>
      <c r="F281" s="230" t="s">
        <v>595</v>
      </c>
      <c r="G281" s="227"/>
      <c r="H281" s="231">
        <v>-4.5</v>
      </c>
      <c r="I281" s="232"/>
      <c r="J281" s="227"/>
      <c r="K281" s="227"/>
      <c r="L281" s="233"/>
      <c r="M281" s="234"/>
      <c r="N281" s="235"/>
      <c r="O281" s="235"/>
      <c r="P281" s="235"/>
      <c r="Q281" s="235"/>
      <c r="R281" s="235"/>
      <c r="S281" s="235"/>
      <c r="T281" s="23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7" t="s">
        <v>144</v>
      </c>
      <c r="AU281" s="237" t="s">
        <v>83</v>
      </c>
      <c r="AV281" s="13" t="s">
        <v>83</v>
      </c>
      <c r="AW281" s="13" t="s">
        <v>35</v>
      </c>
      <c r="AX281" s="13" t="s">
        <v>73</v>
      </c>
      <c r="AY281" s="237" t="s">
        <v>133</v>
      </c>
    </row>
    <row r="282" s="15" customFormat="1">
      <c r="A282" s="15"/>
      <c r="B282" s="249"/>
      <c r="C282" s="250"/>
      <c r="D282" s="228" t="s">
        <v>144</v>
      </c>
      <c r="E282" s="251" t="s">
        <v>19</v>
      </c>
      <c r="F282" s="252" t="s">
        <v>596</v>
      </c>
      <c r="G282" s="250"/>
      <c r="H282" s="251" t="s">
        <v>19</v>
      </c>
      <c r="I282" s="253"/>
      <c r="J282" s="250"/>
      <c r="K282" s="250"/>
      <c r="L282" s="254"/>
      <c r="M282" s="255"/>
      <c r="N282" s="256"/>
      <c r="O282" s="256"/>
      <c r="P282" s="256"/>
      <c r="Q282" s="256"/>
      <c r="R282" s="256"/>
      <c r="S282" s="256"/>
      <c r="T282" s="257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8" t="s">
        <v>144</v>
      </c>
      <c r="AU282" s="258" t="s">
        <v>83</v>
      </c>
      <c r="AV282" s="15" t="s">
        <v>81</v>
      </c>
      <c r="AW282" s="15" t="s">
        <v>35</v>
      </c>
      <c r="AX282" s="15" t="s">
        <v>73</v>
      </c>
      <c r="AY282" s="258" t="s">
        <v>133</v>
      </c>
    </row>
    <row r="283" s="13" customFormat="1">
      <c r="A283" s="13"/>
      <c r="B283" s="226"/>
      <c r="C283" s="227"/>
      <c r="D283" s="228" t="s">
        <v>144</v>
      </c>
      <c r="E283" s="229" t="s">
        <v>19</v>
      </c>
      <c r="F283" s="230" t="s">
        <v>597</v>
      </c>
      <c r="G283" s="227"/>
      <c r="H283" s="231">
        <v>27.5</v>
      </c>
      <c r="I283" s="232"/>
      <c r="J283" s="227"/>
      <c r="K283" s="227"/>
      <c r="L283" s="233"/>
      <c r="M283" s="234"/>
      <c r="N283" s="235"/>
      <c r="O283" s="235"/>
      <c r="P283" s="235"/>
      <c r="Q283" s="235"/>
      <c r="R283" s="235"/>
      <c r="S283" s="235"/>
      <c r="T283" s="23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7" t="s">
        <v>144</v>
      </c>
      <c r="AU283" s="237" t="s">
        <v>83</v>
      </c>
      <c r="AV283" s="13" t="s">
        <v>83</v>
      </c>
      <c r="AW283" s="13" t="s">
        <v>35</v>
      </c>
      <c r="AX283" s="13" t="s">
        <v>73</v>
      </c>
      <c r="AY283" s="237" t="s">
        <v>133</v>
      </c>
    </row>
    <row r="284" s="13" customFormat="1">
      <c r="A284" s="13"/>
      <c r="B284" s="226"/>
      <c r="C284" s="227"/>
      <c r="D284" s="228" t="s">
        <v>144</v>
      </c>
      <c r="E284" s="229" t="s">
        <v>19</v>
      </c>
      <c r="F284" s="230" t="s">
        <v>598</v>
      </c>
      <c r="G284" s="227"/>
      <c r="H284" s="231">
        <v>4.2699999999999996</v>
      </c>
      <c r="I284" s="232"/>
      <c r="J284" s="227"/>
      <c r="K284" s="227"/>
      <c r="L284" s="233"/>
      <c r="M284" s="234"/>
      <c r="N284" s="235"/>
      <c r="O284" s="235"/>
      <c r="P284" s="235"/>
      <c r="Q284" s="235"/>
      <c r="R284" s="235"/>
      <c r="S284" s="235"/>
      <c r="T284" s="23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7" t="s">
        <v>144</v>
      </c>
      <c r="AU284" s="237" t="s">
        <v>83</v>
      </c>
      <c r="AV284" s="13" t="s">
        <v>83</v>
      </c>
      <c r="AW284" s="13" t="s">
        <v>35</v>
      </c>
      <c r="AX284" s="13" t="s">
        <v>73</v>
      </c>
      <c r="AY284" s="237" t="s">
        <v>133</v>
      </c>
    </row>
    <row r="285" s="13" customFormat="1">
      <c r="A285" s="13"/>
      <c r="B285" s="226"/>
      <c r="C285" s="227"/>
      <c r="D285" s="228" t="s">
        <v>144</v>
      </c>
      <c r="E285" s="229" t="s">
        <v>19</v>
      </c>
      <c r="F285" s="230" t="s">
        <v>599</v>
      </c>
      <c r="G285" s="227"/>
      <c r="H285" s="231">
        <v>-2.0249999999999999</v>
      </c>
      <c r="I285" s="232"/>
      <c r="J285" s="227"/>
      <c r="K285" s="227"/>
      <c r="L285" s="233"/>
      <c r="M285" s="234"/>
      <c r="N285" s="235"/>
      <c r="O285" s="235"/>
      <c r="P285" s="235"/>
      <c r="Q285" s="235"/>
      <c r="R285" s="235"/>
      <c r="S285" s="235"/>
      <c r="T285" s="23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7" t="s">
        <v>144</v>
      </c>
      <c r="AU285" s="237" t="s">
        <v>83</v>
      </c>
      <c r="AV285" s="13" t="s">
        <v>83</v>
      </c>
      <c r="AW285" s="13" t="s">
        <v>35</v>
      </c>
      <c r="AX285" s="13" t="s">
        <v>73</v>
      </c>
      <c r="AY285" s="237" t="s">
        <v>133</v>
      </c>
    </row>
    <row r="286" s="14" customFormat="1">
      <c r="A286" s="14"/>
      <c r="B286" s="238"/>
      <c r="C286" s="239"/>
      <c r="D286" s="228" t="s">
        <v>144</v>
      </c>
      <c r="E286" s="240" t="s">
        <v>19</v>
      </c>
      <c r="F286" s="241" t="s">
        <v>153</v>
      </c>
      <c r="G286" s="239"/>
      <c r="H286" s="242">
        <v>495.90499999999997</v>
      </c>
      <c r="I286" s="243"/>
      <c r="J286" s="239"/>
      <c r="K286" s="239"/>
      <c r="L286" s="244"/>
      <c r="M286" s="245"/>
      <c r="N286" s="246"/>
      <c r="O286" s="246"/>
      <c r="P286" s="246"/>
      <c r="Q286" s="246"/>
      <c r="R286" s="246"/>
      <c r="S286" s="246"/>
      <c r="T286" s="24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8" t="s">
        <v>144</v>
      </c>
      <c r="AU286" s="248" t="s">
        <v>83</v>
      </c>
      <c r="AV286" s="14" t="s">
        <v>140</v>
      </c>
      <c r="AW286" s="14" t="s">
        <v>35</v>
      </c>
      <c r="AX286" s="14" t="s">
        <v>81</v>
      </c>
      <c r="AY286" s="248" t="s">
        <v>133</v>
      </c>
    </row>
    <row r="287" s="2" customFormat="1" ht="24.15" customHeight="1">
      <c r="A287" s="40"/>
      <c r="B287" s="41"/>
      <c r="C287" s="207" t="s">
        <v>600</v>
      </c>
      <c r="D287" s="207" t="s">
        <v>136</v>
      </c>
      <c r="E287" s="208" t="s">
        <v>601</v>
      </c>
      <c r="F287" s="209" t="s">
        <v>602</v>
      </c>
      <c r="G287" s="210" t="s">
        <v>148</v>
      </c>
      <c r="H287" s="211">
        <v>495.90499999999997</v>
      </c>
      <c r="I287" s="212"/>
      <c r="J287" s="213">
        <f>ROUND(I287*H287,2)</f>
        <v>0</v>
      </c>
      <c r="K287" s="214"/>
      <c r="L287" s="46"/>
      <c r="M287" s="215" t="s">
        <v>19</v>
      </c>
      <c r="N287" s="216" t="s">
        <v>44</v>
      </c>
      <c r="O287" s="86"/>
      <c r="P287" s="217">
        <f>O287*H287</f>
        <v>0</v>
      </c>
      <c r="Q287" s="217">
        <v>0.00025999999999999998</v>
      </c>
      <c r="R287" s="217">
        <f>Q287*H287</f>
        <v>0.12893529999999998</v>
      </c>
      <c r="S287" s="217">
        <v>0</v>
      </c>
      <c r="T287" s="218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9" t="s">
        <v>140</v>
      </c>
      <c r="AT287" s="219" t="s">
        <v>136</v>
      </c>
      <c r="AU287" s="219" t="s">
        <v>83</v>
      </c>
      <c r="AY287" s="19" t="s">
        <v>133</v>
      </c>
      <c r="BE287" s="220">
        <f>IF(N287="základní",J287,0)</f>
        <v>0</v>
      </c>
      <c r="BF287" s="220">
        <f>IF(N287="snížená",J287,0)</f>
        <v>0</v>
      </c>
      <c r="BG287" s="220">
        <f>IF(N287="zákl. přenesená",J287,0)</f>
        <v>0</v>
      </c>
      <c r="BH287" s="220">
        <f>IF(N287="sníž. přenesená",J287,0)</f>
        <v>0</v>
      </c>
      <c r="BI287" s="220">
        <f>IF(N287="nulová",J287,0)</f>
        <v>0</v>
      </c>
      <c r="BJ287" s="19" t="s">
        <v>81</v>
      </c>
      <c r="BK287" s="220">
        <f>ROUND(I287*H287,2)</f>
        <v>0</v>
      </c>
      <c r="BL287" s="19" t="s">
        <v>140</v>
      </c>
      <c r="BM287" s="219" t="s">
        <v>603</v>
      </c>
    </row>
    <row r="288" s="2" customFormat="1">
      <c r="A288" s="40"/>
      <c r="B288" s="41"/>
      <c r="C288" s="42"/>
      <c r="D288" s="221" t="s">
        <v>142</v>
      </c>
      <c r="E288" s="42"/>
      <c r="F288" s="222" t="s">
        <v>604</v>
      </c>
      <c r="G288" s="42"/>
      <c r="H288" s="42"/>
      <c r="I288" s="223"/>
      <c r="J288" s="42"/>
      <c r="K288" s="42"/>
      <c r="L288" s="46"/>
      <c r="M288" s="224"/>
      <c r="N288" s="225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142</v>
      </c>
      <c r="AU288" s="19" t="s">
        <v>83</v>
      </c>
    </row>
    <row r="289" s="2" customFormat="1" ht="37.8" customHeight="1">
      <c r="A289" s="40"/>
      <c r="B289" s="41"/>
      <c r="C289" s="207" t="s">
        <v>605</v>
      </c>
      <c r="D289" s="207" t="s">
        <v>136</v>
      </c>
      <c r="E289" s="208" t="s">
        <v>606</v>
      </c>
      <c r="F289" s="209" t="s">
        <v>607</v>
      </c>
      <c r="G289" s="210" t="s">
        <v>148</v>
      </c>
      <c r="H289" s="211">
        <v>87.840000000000003</v>
      </c>
      <c r="I289" s="212"/>
      <c r="J289" s="213">
        <f>ROUND(I289*H289,2)</f>
        <v>0</v>
      </c>
      <c r="K289" s="214"/>
      <c r="L289" s="46"/>
      <c r="M289" s="215" t="s">
        <v>19</v>
      </c>
      <c r="N289" s="216" t="s">
        <v>44</v>
      </c>
      <c r="O289" s="86"/>
      <c r="P289" s="217">
        <f>O289*H289</f>
        <v>0</v>
      </c>
      <c r="Q289" s="217">
        <v>0.013599999999999999</v>
      </c>
      <c r="R289" s="217">
        <f>Q289*H289</f>
        <v>1.1946239999999999</v>
      </c>
      <c r="S289" s="217">
        <v>0</v>
      </c>
      <c r="T289" s="218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9" t="s">
        <v>140</v>
      </c>
      <c r="AT289" s="219" t="s">
        <v>136</v>
      </c>
      <c r="AU289" s="219" t="s">
        <v>83</v>
      </c>
      <c r="AY289" s="19" t="s">
        <v>133</v>
      </c>
      <c r="BE289" s="220">
        <f>IF(N289="základní",J289,0)</f>
        <v>0</v>
      </c>
      <c r="BF289" s="220">
        <f>IF(N289="snížená",J289,0)</f>
        <v>0</v>
      </c>
      <c r="BG289" s="220">
        <f>IF(N289="zákl. přenesená",J289,0)</f>
        <v>0</v>
      </c>
      <c r="BH289" s="220">
        <f>IF(N289="sníž. přenesená",J289,0)</f>
        <v>0</v>
      </c>
      <c r="BI289" s="220">
        <f>IF(N289="nulová",J289,0)</f>
        <v>0</v>
      </c>
      <c r="BJ289" s="19" t="s">
        <v>81</v>
      </c>
      <c r="BK289" s="220">
        <f>ROUND(I289*H289,2)</f>
        <v>0</v>
      </c>
      <c r="BL289" s="19" t="s">
        <v>140</v>
      </c>
      <c r="BM289" s="219" t="s">
        <v>608</v>
      </c>
    </row>
    <row r="290" s="2" customFormat="1">
      <c r="A290" s="40"/>
      <c r="B290" s="41"/>
      <c r="C290" s="42"/>
      <c r="D290" s="221" t="s">
        <v>142</v>
      </c>
      <c r="E290" s="42"/>
      <c r="F290" s="222" t="s">
        <v>609</v>
      </c>
      <c r="G290" s="42"/>
      <c r="H290" s="42"/>
      <c r="I290" s="223"/>
      <c r="J290" s="42"/>
      <c r="K290" s="42"/>
      <c r="L290" s="46"/>
      <c r="M290" s="224"/>
      <c r="N290" s="225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142</v>
      </c>
      <c r="AU290" s="19" t="s">
        <v>83</v>
      </c>
    </row>
    <row r="291" s="13" customFormat="1">
      <c r="A291" s="13"/>
      <c r="B291" s="226"/>
      <c r="C291" s="227"/>
      <c r="D291" s="228" t="s">
        <v>144</v>
      </c>
      <c r="E291" s="229" t="s">
        <v>19</v>
      </c>
      <c r="F291" s="230" t="s">
        <v>610</v>
      </c>
      <c r="G291" s="227"/>
      <c r="H291" s="231">
        <v>87.840000000000003</v>
      </c>
      <c r="I291" s="232"/>
      <c r="J291" s="227"/>
      <c r="K291" s="227"/>
      <c r="L291" s="233"/>
      <c r="M291" s="234"/>
      <c r="N291" s="235"/>
      <c r="O291" s="235"/>
      <c r="P291" s="235"/>
      <c r="Q291" s="235"/>
      <c r="R291" s="235"/>
      <c r="S291" s="235"/>
      <c r="T291" s="23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7" t="s">
        <v>144</v>
      </c>
      <c r="AU291" s="237" t="s">
        <v>83</v>
      </c>
      <c r="AV291" s="13" t="s">
        <v>83</v>
      </c>
      <c r="AW291" s="13" t="s">
        <v>35</v>
      </c>
      <c r="AX291" s="13" t="s">
        <v>81</v>
      </c>
      <c r="AY291" s="237" t="s">
        <v>133</v>
      </c>
    </row>
    <row r="292" s="2" customFormat="1" ht="44.25" customHeight="1">
      <c r="A292" s="40"/>
      <c r="B292" s="41"/>
      <c r="C292" s="207" t="s">
        <v>611</v>
      </c>
      <c r="D292" s="207" t="s">
        <v>136</v>
      </c>
      <c r="E292" s="208" t="s">
        <v>612</v>
      </c>
      <c r="F292" s="209" t="s">
        <v>613</v>
      </c>
      <c r="G292" s="210" t="s">
        <v>148</v>
      </c>
      <c r="H292" s="211">
        <v>408.065</v>
      </c>
      <c r="I292" s="212"/>
      <c r="J292" s="213">
        <f>ROUND(I292*H292,2)</f>
        <v>0</v>
      </c>
      <c r="K292" s="214"/>
      <c r="L292" s="46"/>
      <c r="M292" s="215" t="s">
        <v>19</v>
      </c>
      <c r="N292" s="216" t="s">
        <v>44</v>
      </c>
      <c r="O292" s="86"/>
      <c r="P292" s="217">
        <f>O292*H292</f>
        <v>0</v>
      </c>
      <c r="Q292" s="217">
        <v>0.016279999999999999</v>
      </c>
      <c r="R292" s="217">
        <f>Q292*H292</f>
        <v>6.6432981999999994</v>
      </c>
      <c r="S292" s="217">
        <v>0</v>
      </c>
      <c r="T292" s="218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9" t="s">
        <v>140</v>
      </c>
      <c r="AT292" s="219" t="s">
        <v>136</v>
      </c>
      <c r="AU292" s="219" t="s">
        <v>83</v>
      </c>
      <c r="AY292" s="19" t="s">
        <v>133</v>
      </c>
      <c r="BE292" s="220">
        <f>IF(N292="základní",J292,0)</f>
        <v>0</v>
      </c>
      <c r="BF292" s="220">
        <f>IF(N292="snížená",J292,0)</f>
        <v>0</v>
      </c>
      <c r="BG292" s="220">
        <f>IF(N292="zákl. přenesená",J292,0)</f>
        <v>0</v>
      </c>
      <c r="BH292" s="220">
        <f>IF(N292="sníž. přenesená",J292,0)</f>
        <v>0</v>
      </c>
      <c r="BI292" s="220">
        <f>IF(N292="nulová",J292,0)</f>
        <v>0</v>
      </c>
      <c r="BJ292" s="19" t="s">
        <v>81</v>
      </c>
      <c r="BK292" s="220">
        <f>ROUND(I292*H292,2)</f>
        <v>0</v>
      </c>
      <c r="BL292" s="19" t="s">
        <v>140</v>
      </c>
      <c r="BM292" s="219" t="s">
        <v>614</v>
      </c>
    </row>
    <row r="293" s="2" customFormat="1">
      <c r="A293" s="40"/>
      <c r="B293" s="41"/>
      <c r="C293" s="42"/>
      <c r="D293" s="221" t="s">
        <v>142</v>
      </c>
      <c r="E293" s="42"/>
      <c r="F293" s="222" t="s">
        <v>615</v>
      </c>
      <c r="G293" s="42"/>
      <c r="H293" s="42"/>
      <c r="I293" s="223"/>
      <c r="J293" s="42"/>
      <c r="K293" s="42"/>
      <c r="L293" s="46"/>
      <c r="M293" s="224"/>
      <c r="N293" s="225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142</v>
      </c>
      <c r="AU293" s="19" t="s">
        <v>83</v>
      </c>
    </row>
    <row r="294" s="15" customFormat="1">
      <c r="A294" s="15"/>
      <c r="B294" s="249"/>
      <c r="C294" s="250"/>
      <c r="D294" s="228" t="s">
        <v>144</v>
      </c>
      <c r="E294" s="251" t="s">
        <v>19</v>
      </c>
      <c r="F294" s="252" t="s">
        <v>581</v>
      </c>
      <c r="G294" s="250"/>
      <c r="H294" s="251" t="s">
        <v>19</v>
      </c>
      <c r="I294" s="253"/>
      <c r="J294" s="250"/>
      <c r="K294" s="250"/>
      <c r="L294" s="254"/>
      <c r="M294" s="255"/>
      <c r="N294" s="256"/>
      <c r="O294" s="256"/>
      <c r="P294" s="256"/>
      <c r="Q294" s="256"/>
      <c r="R294" s="256"/>
      <c r="S294" s="256"/>
      <c r="T294" s="257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58" t="s">
        <v>144</v>
      </c>
      <c r="AU294" s="258" t="s">
        <v>83</v>
      </c>
      <c r="AV294" s="15" t="s">
        <v>81</v>
      </c>
      <c r="AW294" s="15" t="s">
        <v>35</v>
      </c>
      <c r="AX294" s="15" t="s">
        <v>73</v>
      </c>
      <c r="AY294" s="258" t="s">
        <v>133</v>
      </c>
    </row>
    <row r="295" s="13" customFormat="1">
      <c r="A295" s="13"/>
      <c r="B295" s="226"/>
      <c r="C295" s="227"/>
      <c r="D295" s="228" t="s">
        <v>144</v>
      </c>
      <c r="E295" s="229" t="s">
        <v>19</v>
      </c>
      <c r="F295" s="230" t="s">
        <v>582</v>
      </c>
      <c r="G295" s="227"/>
      <c r="H295" s="231">
        <v>78.75</v>
      </c>
      <c r="I295" s="232"/>
      <c r="J295" s="227"/>
      <c r="K295" s="227"/>
      <c r="L295" s="233"/>
      <c r="M295" s="234"/>
      <c r="N295" s="235"/>
      <c r="O295" s="235"/>
      <c r="P295" s="235"/>
      <c r="Q295" s="235"/>
      <c r="R295" s="235"/>
      <c r="S295" s="235"/>
      <c r="T295" s="23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7" t="s">
        <v>144</v>
      </c>
      <c r="AU295" s="237" t="s">
        <v>83</v>
      </c>
      <c r="AV295" s="13" t="s">
        <v>83</v>
      </c>
      <c r="AW295" s="13" t="s">
        <v>35</v>
      </c>
      <c r="AX295" s="13" t="s">
        <v>73</v>
      </c>
      <c r="AY295" s="237" t="s">
        <v>133</v>
      </c>
    </row>
    <row r="296" s="13" customFormat="1">
      <c r="A296" s="13"/>
      <c r="B296" s="226"/>
      <c r="C296" s="227"/>
      <c r="D296" s="228" t="s">
        <v>144</v>
      </c>
      <c r="E296" s="229" t="s">
        <v>19</v>
      </c>
      <c r="F296" s="230" t="s">
        <v>583</v>
      </c>
      <c r="G296" s="227"/>
      <c r="H296" s="231">
        <v>-6.5</v>
      </c>
      <c r="I296" s="232"/>
      <c r="J296" s="227"/>
      <c r="K296" s="227"/>
      <c r="L296" s="233"/>
      <c r="M296" s="234"/>
      <c r="N296" s="235"/>
      <c r="O296" s="235"/>
      <c r="P296" s="235"/>
      <c r="Q296" s="235"/>
      <c r="R296" s="235"/>
      <c r="S296" s="235"/>
      <c r="T296" s="23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7" t="s">
        <v>144</v>
      </c>
      <c r="AU296" s="237" t="s">
        <v>83</v>
      </c>
      <c r="AV296" s="13" t="s">
        <v>83</v>
      </c>
      <c r="AW296" s="13" t="s">
        <v>35</v>
      </c>
      <c r="AX296" s="13" t="s">
        <v>73</v>
      </c>
      <c r="AY296" s="237" t="s">
        <v>133</v>
      </c>
    </row>
    <row r="297" s="15" customFormat="1">
      <c r="A297" s="15"/>
      <c r="B297" s="249"/>
      <c r="C297" s="250"/>
      <c r="D297" s="228" t="s">
        <v>144</v>
      </c>
      <c r="E297" s="251" t="s">
        <v>19</v>
      </c>
      <c r="F297" s="252" t="s">
        <v>584</v>
      </c>
      <c r="G297" s="250"/>
      <c r="H297" s="251" t="s">
        <v>19</v>
      </c>
      <c r="I297" s="253"/>
      <c r="J297" s="250"/>
      <c r="K297" s="250"/>
      <c r="L297" s="254"/>
      <c r="M297" s="255"/>
      <c r="N297" s="256"/>
      <c r="O297" s="256"/>
      <c r="P297" s="256"/>
      <c r="Q297" s="256"/>
      <c r="R297" s="256"/>
      <c r="S297" s="256"/>
      <c r="T297" s="257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58" t="s">
        <v>144</v>
      </c>
      <c r="AU297" s="258" t="s">
        <v>83</v>
      </c>
      <c r="AV297" s="15" t="s">
        <v>81</v>
      </c>
      <c r="AW297" s="15" t="s">
        <v>35</v>
      </c>
      <c r="AX297" s="15" t="s">
        <v>73</v>
      </c>
      <c r="AY297" s="258" t="s">
        <v>133</v>
      </c>
    </row>
    <row r="298" s="13" customFormat="1">
      <c r="A298" s="13"/>
      <c r="B298" s="226"/>
      <c r="C298" s="227"/>
      <c r="D298" s="228" t="s">
        <v>144</v>
      </c>
      <c r="E298" s="229" t="s">
        <v>19</v>
      </c>
      <c r="F298" s="230" t="s">
        <v>585</v>
      </c>
      <c r="G298" s="227"/>
      <c r="H298" s="231">
        <v>141.84</v>
      </c>
      <c r="I298" s="232"/>
      <c r="J298" s="227"/>
      <c r="K298" s="227"/>
      <c r="L298" s="233"/>
      <c r="M298" s="234"/>
      <c r="N298" s="235"/>
      <c r="O298" s="235"/>
      <c r="P298" s="235"/>
      <c r="Q298" s="235"/>
      <c r="R298" s="235"/>
      <c r="S298" s="235"/>
      <c r="T298" s="23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7" t="s">
        <v>144</v>
      </c>
      <c r="AU298" s="237" t="s">
        <v>83</v>
      </c>
      <c r="AV298" s="13" t="s">
        <v>83</v>
      </c>
      <c r="AW298" s="13" t="s">
        <v>35</v>
      </c>
      <c r="AX298" s="13" t="s">
        <v>73</v>
      </c>
      <c r="AY298" s="237" t="s">
        <v>133</v>
      </c>
    </row>
    <row r="299" s="13" customFormat="1">
      <c r="A299" s="13"/>
      <c r="B299" s="226"/>
      <c r="C299" s="227"/>
      <c r="D299" s="228" t="s">
        <v>144</v>
      </c>
      <c r="E299" s="229" t="s">
        <v>19</v>
      </c>
      <c r="F299" s="230" t="s">
        <v>586</v>
      </c>
      <c r="G299" s="227"/>
      <c r="H299" s="231">
        <v>16.98</v>
      </c>
      <c r="I299" s="232"/>
      <c r="J299" s="227"/>
      <c r="K299" s="227"/>
      <c r="L299" s="233"/>
      <c r="M299" s="234"/>
      <c r="N299" s="235"/>
      <c r="O299" s="235"/>
      <c r="P299" s="235"/>
      <c r="Q299" s="235"/>
      <c r="R299" s="235"/>
      <c r="S299" s="235"/>
      <c r="T299" s="23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7" t="s">
        <v>144</v>
      </c>
      <c r="AU299" s="237" t="s">
        <v>83</v>
      </c>
      <c r="AV299" s="13" t="s">
        <v>83</v>
      </c>
      <c r="AW299" s="13" t="s">
        <v>35</v>
      </c>
      <c r="AX299" s="13" t="s">
        <v>73</v>
      </c>
      <c r="AY299" s="237" t="s">
        <v>133</v>
      </c>
    </row>
    <row r="300" s="13" customFormat="1">
      <c r="A300" s="13"/>
      <c r="B300" s="226"/>
      <c r="C300" s="227"/>
      <c r="D300" s="228" t="s">
        <v>144</v>
      </c>
      <c r="E300" s="229" t="s">
        <v>19</v>
      </c>
      <c r="F300" s="230" t="s">
        <v>587</v>
      </c>
      <c r="G300" s="227"/>
      <c r="H300" s="231">
        <v>-18.079999999999998</v>
      </c>
      <c r="I300" s="232"/>
      <c r="J300" s="227"/>
      <c r="K300" s="227"/>
      <c r="L300" s="233"/>
      <c r="M300" s="234"/>
      <c r="N300" s="235"/>
      <c r="O300" s="235"/>
      <c r="P300" s="235"/>
      <c r="Q300" s="235"/>
      <c r="R300" s="235"/>
      <c r="S300" s="235"/>
      <c r="T300" s="23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7" t="s">
        <v>144</v>
      </c>
      <c r="AU300" s="237" t="s">
        <v>83</v>
      </c>
      <c r="AV300" s="13" t="s">
        <v>83</v>
      </c>
      <c r="AW300" s="13" t="s">
        <v>35</v>
      </c>
      <c r="AX300" s="13" t="s">
        <v>73</v>
      </c>
      <c r="AY300" s="237" t="s">
        <v>133</v>
      </c>
    </row>
    <row r="301" s="15" customFormat="1">
      <c r="A301" s="15"/>
      <c r="B301" s="249"/>
      <c r="C301" s="250"/>
      <c r="D301" s="228" t="s">
        <v>144</v>
      </c>
      <c r="E301" s="251" t="s">
        <v>19</v>
      </c>
      <c r="F301" s="252" t="s">
        <v>588</v>
      </c>
      <c r="G301" s="250"/>
      <c r="H301" s="251" t="s">
        <v>19</v>
      </c>
      <c r="I301" s="253"/>
      <c r="J301" s="250"/>
      <c r="K301" s="250"/>
      <c r="L301" s="254"/>
      <c r="M301" s="255"/>
      <c r="N301" s="256"/>
      <c r="O301" s="256"/>
      <c r="P301" s="256"/>
      <c r="Q301" s="256"/>
      <c r="R301" s="256"/>
      <c r="S301" s="256"/>
      <c r="T301" s="257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58" t="s">
        <v>144</v>
      </c>
      <c r="AU301" s="258" t="s">
        <v>83</v>
      </c>
      <c r="AV301" s="15" t="s">
        <v>81</v>
      </c>
      <c r="AW301" s="15" t="s">
        <v>35</v>
      </c>
      <c r="AX301" s="15" t="s">
        <v>73</v>
      </c>
      <c r="AY301" s="258" t="s">
        <v>133</v>
      </c>
    </row>
    <row r="302" s="13" customFormat="1">
      <c r="A302" s="13"/>
      <c r="B302" s="226"/>
      <c r="C302" s="227"/>
      <c r="D302" s="228" t="s">
        <v>144</v>
      </c>
      <c r="E302" s="229" t="s">
        <v>19</v>
      </c>
      <c r="F302" s="230" t="s">
        <v>589</v>
      </c>
      <c r="G302" s="227"/>
      <c r="H302" s="231">
        <v>196.28999999999999</v>
      </c>
      <c r="I302" s="232"/>
      <c r="J302" s="227"/>
      <c r="K302" s="227"/>
      <c r="L302" s="233"/>
      <c r="M302" s="234"/>
      <c r="N302" s="235"/>
      <c r="O302" s="235"/>
      <c r="P302" s="235"/>
      <c r="Q302" s="235"/>
      <c r="R302" s="235"/>
      <c r="S302" s="235"/>
      <c r="T302" s="23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7" t="s">
        <v>144</v>
      </c>
      <c r="AU302" s="237" t="s">
        <v>83</v>
      </c>
      <c r="AV302" s="13" t="s">
        <v>83</v>
      </c>
      <c r="AW302" s="13" t="s">
        <v>35</v>
      </c>
      <c r="AX302" s="13" t="s">
        <v>73</v>
      </c>
      <c r="AY302" s="237" t="s">
        <v>133</v>
      </c>
    </row>
    <row r="303" s="13" customFormat="1">
      <c r="A303" s="13"/>
      <c r="B303" s="226"/>
      <c r="C303" s="227"/>
      <c r="D303" s="228" t="s">
        <v>144</v>
      </c>
      <c r="E303" s="229" t="s">
        <v>19</v>
      </c>
      <c r="F303" s="230" t="s">
        <v>590</v>
      </c>
      <c r="G303" s="227"/>
      <c r="H303" s="231">
        <v>11.388</v>
      </c>
      <c r="I303" s="232"/>
      <c r="J303" s="227"/>
      <c r="K303" s="227"/>
      <c r="L303" s="233"/>
      <c r="M303" s="234"/>
      <c r="N303" s="235"/>
      <c r="O303" s="235"/>
      <c r="P303" s="235"/>
      <c r="Q303" s="235"/>
      <c r="R303" s="235"/>
      <c r="S303" s="235"/>
      <c r="T303" s="23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7" t="s">
        <v>144</v>
      </c>
      <c r="AU303" s="237" t="s">
        <v>83</v>
      </c>
      <c r="AV303" s="13" t="s">
        <v>83</v>
      </c>
      <c r="AW303" s="13" t="s">
        <v>35</v>
      </c>
      <c r="AX303" s="13" t="s">
        <v>73</v>
      </c>
      <c r="AY303" s="237" t="s">
        <v>133</v>
      </c>
    </row>
    <row r="304" s="13" customFormat="1">
      <c r="A304" s="13"/>
      <c r="B304" s="226"/>
      <c r="C304" s="227"/>
      <c r="D304" s="228" t="s">
        <v>144</v>
      </c>
      <c r="E304" s="229" t="s">
        <v>19</v>
      </c>
      <c r="F304" s="230" t="s">
        <v>591</v>
      </c>
      <c r="G304" s="227"/>
      <c r="H304" s="231">
        <v>-22.158000000000001</v>
      </c>
      <c r="I304" s="232"/>
      <c r="J304" s="227"/>
      <c r="K304" s="227"/>
      <c r="L304" s="233"/>
      <c r="M304" s="234"/>
      <c r="N304" s="235"/>
      <c r="O304" s="235"/>
      <c r="P304" s="235"/>
      <c r="Q304" s="235"/>
      <c r="R304" s="235"/>
      <c r="S304" s="235"/>
      <c r="T304" s="23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7" t="s">
        <v>144</v>
      </c>
      <c r="AU304" s="237" t="s">
        <v>83</v>
      </c>
      <c r="AV304" s="13" t="s">
        <v>83</v>
      </c>
      <c r="AW304" s="13" t="s">
        <v>35</v>
      </c>
      <c r="AX304" s="13" t="s">
        <v>73</v>
      </c>
      <c r="AY304" s="237" t="s">
        <v>133</v>
      </c>
    </row>
    <row r="305" s="13" customFormat="1">
      <c r="A305" s="13"/>
      <c r="B305" s="226"/>
      <c r="C305" s="227"/>
      <c r="D305" s="228" t="s">
        <v>144</v>
      </c>
      <c r="E305" s="229" t="s">
        <v>19</v>
      </c>
      <c r="F305" s="230" t="s">
        <v>616</v>
      </c>
      <c r="G305" s="227"/>
      <c r="H305" s="231">
        <v>-87.840000000000003</v>
      </c>
      <c r="I305" s="232"/>
      <c r="J305" s="227"/>
      <c r="K305" s="227"/>
      <c r="L305" s="233"/>
      <c r="M305" s="234"/>
      <c r="N305" s="235"/>
      <c r="O305" s="235"/>
      <c r="P305" s="235"/>
      <c r="Q305" s="235"/>
      <c r="R305" s="235"/>
      <c r="S305" s="235"/>
      <c r="T305" s="23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7" t="s">
        <v>144</v>
      </c>
      <c r="AU305" s="237" t="s">
        <v>83</v>
      </c>
      <c r="AV305" s="13" t="s">
        <v>83</v>
      </c>
      <c r="AW305" s="13" t="s">
        <v>35</v>
      </c>
      <c r="AX305" s="13" t="s">
        <v>73</v>
      </c>
      <c r="AY305" s="237" t="s">
        <v>133</v>
      </c>
    </row>
    <row r="306" s="15" customFormat="1">
      <c r="A306" s="15"/>
      <c r="B306" s="249"/>
      <c r="C306" s="250"/>
      <c r="D306" s="228" t="s">
        <v>144</v>
      </c>
      <c r="E306" s="251" t="s">
        <v>19</v>
      </c>
      <c r="F306" s="252" t="s">
        <v>592</v>
      </c>
      <c r="G306" s="250"/>
      <c r="H306" s="251" t="s">
        <v>19</v>
      </c>
      <c r="I306" s="253"/>
      <c r="J306" s="250"/>
      <c r="K306" s="250"/>
      <c r="L306" s="254"/>
      <c r="M306" s="255"/>
      <c r="N306" s="256"/>
      <c r="O306" s="256"/>
      <c r="P306" s="256"/>
      <c r="Q306" s="256"/>
      <c r="R306" s="256"/>
      <c r="S306" s="256"/>
      <c r="T306" s="257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58" t="s">
        <v>144</v>
      </c>
      <c r="AU306" s="258" t="s">
        <v>83</v>
      </c>
      <c r="AV306" s="15" t="s">
        <v>81</v>
      </c>
      <c r="AW306" s="15" t="s">
        <v>35</v>
      </c>
      <c r="AX306" s="15" t="s">
        <v>73</v>
      </c>
      <c r="AY306" s="258" t="s">
        <v>133</v>
      </c>
    </row>
    <row r="307" s="13" customFormat="1">
      <c r="A307" s="13"/>
      <c r="B307" s="226"/>
      <c r="C307" s="227"/>
      <c r="D307" s="228" t="s">
        <v>144</v>
      </c>
      <c r="E307" s="229" t="s">
        <v>19</v>
      </c>
      <c r="F307" s="230" t="s">
        <v>593</v>
      </c>
      <c r="G307" s="227"/>
      <c r="H307" s="231">
        <v>67.25</v>
      </c>
      <c r="I307" s="232"/>
      <c r="J307" s="227"/>
      <c r="K307" s="227"/>
      <c r="L307" s="233"/>
      <c r="M307" s="234"/>
      <c r="N307" s="235"/>
      <c r="O307" s="235"/>
      <c r="P307" s="235"/>
      <c r="Q307" s="235"/>
      <c r="R307" s="235"/>
      <c r="S307" s="235"/>
      <c r="T307" s="23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7" t="s">
        <v>144</v>
      </c>
      <c r="AU307" s="237" t="s">
        <v>83</v>
      </c>
      <c r="AV307" s="13" t="s">
        <v>83</v>
      </c>
      <c r="AW307" s="13" t="s">
        <v>35</v>
      </c>
      <c r="AX307" s="13" t="s">
        <v>73</v>
      </c>
      <c r="AY307" s="237" t="s">
        <v>133</v>
      </c>
    </row>
    <row r="308" s="13" customFormat="1">
      <c r="A308" s="13"/>
      <c r="B308" s="226"/>
      <c r="C308" s="227"/>
      <c r="D308" s="228" t="s">
        <v>144</v>
      </c>
      <c r="E308" s="229" t="s">
        <v>19</v>
      </c>
      <c r="F308" s="230" t="s">
        <v>594</v>
      </c>
      <c r="G308" s="227"/>
      <c r="H308" s="231">
        <v>4.9000000000000004</v>
      </c>
      <c r="I308" s="232"/>
      <c r="J308" s="227"/>
      <c r="K308" s="227"/>
      <c r="L308" s="233"/>
      <c r="M308" s="234"/>
      <c r="N308" s="235"/>
      <c r="O308" s="235"/>
      <c r="P308" s="235"/>
      <c r="Q308" s="235"/>
      <c r="R308" s="235"/>
      <c r="S308" s="235"/>
      <c r="T308" s="23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7" t="s">
        <v>144</v>
      </c>
      <c r="AU308" s="237" t="s">
        <v>83</v>
      </c>
      <c r="AV308" s="13" t="s">
        <v>83</v>
      </c>
      <c r="AW308" s="13" t="s">
        <v>35</v>
      </c>
      <c r="AX308" s="13" t="s">
        <v>73</v>
      </c>
      <c r="AY308" s="237" t="s">
        <v>133</v>
      </c>
    </row>
    <row r="309" s="13" customFormat="1">
      <c r="A309" s="13"/>
      <c r="B309" s="226"/>
      <c r="C309" s="227"/>
      <c r="D309" s="228" t="s">
        <v>144</v>
      </c>
      <c r="E309" s="229" t="s">
        <v>19</v>
      </c>
      <c r="F309" s="230" t="s">
        <v>595</v>
      </c>
      <c r="G309" s="227"/>
      <c r="H309" s="231">
        <v>-4.5</v>
      </c>
      <c r="I309" s="232"/>
      <c r="J309" s="227"/>
      <c r="K309" s="227"/>
      <c r="L309" s="233"/>
      <c r="M309" s="234"/>
      <c r="N309" s="235"/>
      <c r="O309" s="235"/>
      <c r="P309" s="235"/>
      <c r="Q309" s="235"/>
      <c r="R309" s="235"/>
      <c r="S309" s="235"/>
      <c r="T309" s="23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7" t="s">
        <v>144</v>
      </c>
      <c r="AU309" s="237" t="s">
        <v>83</v>
      </c>
      <c r="AV309" s="13" t="s">
        <v>83</v>
      </c>
      <c r="AW309" s="13" t="s">
        <v>35</v>
      </c>
      <c r="AX309" s="13" t="s">
        <v>73</v>
      </c>
      <c r="AY309" s="237" t="s">
        <v>133</v>
      </c>
    </row>
    <row r="310" s="15" customFormat="1">
      <c r="A310" s="15"/>
      <c r="B310" s="249"/>
      <c r="C310" s="250"/>
      <c r="D310" s="228" t="s">
        <v>144</v>
      </c>
      <c r="E310" s="251" t="s">
        <v>19</v>
      </c>
      <c r="F310" s="252" t="s">
        <v>596</v>
      </c>
      <c r="G310" s="250"/>
      <c r="H310" s="251" t="s">
        <v>19</v>
      </c>
      <c r="I310" s="253"/>
      <c r="J310" s="250"/>
      <c r="K310" s="250"/>
      <c r="L310" s="254"/>
      <c r="M310" s="255"/>
      <c r="N310" s="256"/>
      <c r="O310" s="256"/>
      <c r="P310" s="256"/>
      <c r="Q310" s="256"/>
      <c r="R310" s="256"/>
      <c r="S310" s="256"/>
      <c r="T310" s="257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58" t="s">
        <v>144</v>
      </c>
      <c r="AU310" s="258" t="s">
        <v>83</v>
      </c>
      <c r="AV310" s="15" t="s">
        <v>81</v>
      </c>
      <c r="AW310" s="15" t="s">
        <v>35</v>
      </c>
      <c r="AX310" s="15" t="s">
        <v>73</v>
      </c>
      <c r="AY310" s="258" t="s">
        <v>133</v>
      </c>
    </row>
    <row r="311" s="13" customFormat="1">
      <c r="A311" s="13"/>
      <c r="B311" s="226"/>
      <c r="C311" s="227"/>
      <c r="D311" s="228" t="s">
        <v>144</v>
      </c>
      <c r="E311" s="229" t="s">
        <v>19</v>
      </c>
      <c r="F311" s="230" t="s">
        <v>597</v>
      </c>
      <c r="G311" s="227"/>
      <c r="H311" s="231">
        <v>27.5</v>
      </c>
      <c r="I311" s="232"/>
      <c r="J311" s="227"/>
      <c r="K311" s="227"/>
      <c r="L311" s="233"/>
      <c r="M311" s="234"/>
      <c r="N311" s="235"/>
      <c r="O311" s="235"/>
      <c r="P311" s="235"/>
      <c r="Q311" s="235"/>
      <c r="R311" s="235"/>
      <c r="S311" s="235"/>
      <c r="T311" s="23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7" t="s">
        <v>144</v>
      </c>
      <c r="AU311" s="237" t="s">
        <v>83</v>
      </c>
      <c r="AV311" s="13" t="s">
        <v>83</v>
      </c>
      <c r="AW311" s="13" t="s">
        <v>35</v>
      </c>
      <c r="AX311" s="13" t="s">
        <v>73</v>
      </c>
      <c r="AY311" s="237" t="s">
        <v>133</v>
      </c>
    </row>
    <row r="312" s="13" customFormat="1">
      <c r="A312" s="13"/>
      <c r="B312" s="226"/>
      <c r="C312" s="227"/>
      <c r="D312" s="228" t="s">
        <v>144</v>
      </c>
      <c r="E312" s="229" t="s">
        <v>19</v>
      </c>
      <c r="F312" s="230" t="s">
        <v>598</v>
      </c>
      <c r="G312" s="227"/>
      <c r="H312" s="231">
        <v>4.2699999999999996</v>
      </c>
      <c r="I312" s="232"/>
      <c r="J312" s="227"/>
      <c r="K312" s="227"/>
      <c r="L312" s="233"/>
      <c r="M312" s="234"/>
      <c r="N312" s="235"/>
      <c r="O312" s="235"/>
      <c r="P312" s="235"/>
      <c r="Q312" s="235"/>
      <c r="R312" s="235"/>
      <c r="S312" s="235"/>
      <c r="T312" s="23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7" t="s">
        <v>144</v>
      </c>
      <c r="AU312" s="237" t="s">
        <v>83</v>
      </c>
      <c r="AV312" s="13" t="s">
        <v>83</v>
      </c>
      <c r="AW312" s="13" t="s">
        <v>35</v>
      </c>
      <c r="AX312" s="13" t="s">
        <v>73</v>
      </c>
      <c r="AY312" s="237" t="s">
        <v>133</v>
      </c>
    </row>
    <row r="313" s="13" customFormat="1">
      <c r="A313" s="13"/>
      <c r="B313" s="226"/>
      <c r="C313" s="227"/>
      <c r="D313" s="228" t="s">
        <v>144</v>
      </c>
      <c r="E313" s="229" t="s">
        <v>19</v>
      </c>
      <c r="F313" s="230" t="s">
        <v>599</v>
      </c>
      <c r="G313" s="227"/>
      <c r="H313" s="231">
        <v>-2.0249999999999999</v>
      </c>
      <c r="I313" s="232"/>
      <c r="J313" s="227"/>
      <c r="K313" s="227"/>
      <c r="L313" s="233"/>
      <c r="M313" s="234"/>
      <c r="N313" s="235"/>
      <c r="O313" s="235"/>
      <c r="P313" s="235"/>
      <c r="Q313" s="235"/>
      <c r="R313" s="235"/>
      <c r="S313" s="235"/>
      <c r="T313" s="23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7" t="s">
        <v>144</v>
      </c>
      <c r="AU313" s="237" t="s">
        <v>83</v>
      </c>
      <c r="AV313" s="13" t="s">
        <v>83</v>
      </c>
      <c r="AW313" s="13" t="s">
        <v>35</v>
      </c>
      <c r="AX313" s="13" t="s">
        <v>73</v>
      </c>
      <c r="AY313" s="237" t="s">
        <v>133</v>
      </c>
    </row>
    <row r="314" s="14" customFormat="1">
      <c r="A314" s="14"/>
      <c r="B314" s="238"/>
      <c r="C314" s="239"/>
      <c r="D314" s="228" t="s">
        <v>144</v>
      </c>
      <c r="E314" s="240" t="s">
        <v>19</v>
      </c>
      <c r="F314" s="241" t="s">
        <v>153</v>
      </c>
      <c r="G314" s="239"/>
      <c r="H314" s="242">
        <v>408.065</v>
      </c>
      <c r="I314" s="243"/>
      <c r="J314" s="239"/>
      <c r="K314" s="239"/>
      <c r="L314" s="244"/>
      <c r="M314" s="245"/>
      <c r="N314" s="246"/>
      <c r="O314" s="246"/>
      <c r="P314" s="246"/>
      <c r="Q314" s="246"/>
      <c r="R314" s="246"/>
      <c r="S314" s="246"/>
      <c r="T314" s="247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8" t="s">
        <v>144</v>
      </c>
      <c r="AU314" s="248" t="s">
        <v>83</v>
      </c>
      <c r="AV314" s="14" t="s">
        <v>140</v>
      </c>
      <c r="AW314" s="14" t="s">
        <v>35</v>
      </c>
      <c r="AX314" s="14" t="s">
        <v>81</v>
      </c>
      <c r="AY314" s="248" t="s">
        <v>133</v>
      </c>
    </row>
    <row r="315" s="2" customFormat="1" ht="44.25" customHeight="1">
      <c r="A315" s="40"/>
      <c r="B315" s="41"/>
      <c r="C315" s="207" t="s">
        <v>617</v>
      </c>
      <c r="D315" s="207" t="s">
        <v>136</v>
      </c>
      <c r="E315" s="208" t="s">
        <v>618</v>
      </c>
      <c r="F315" s="209" t="s">
        <v>619</v>
      </c>
      <c r="G315" s="210" t="s">
        <v>148</v>
      </c>
      <c r="H315" s="211">
        <v>1983.6199999999999</v>
      </c>
      <c r="I315" s="212"/>
      <c r="J315" s="213">
        <f>ROUND(I315*H315,2)</f>
        <v>0</v>
      </c>
      <c r="K315" s="214"/>
      <c r="L315" s="46"/>
      <c r="M315" s="215" t="s">
        <v>19</v>
      </c>
      <c r="N315" s="216" t="s">
        <v>44</v>
      </c>
      <c r="O315" s="86"/>
      <c r="P315" s="217">
        <f>O315*H315</f>
        <v>0</v>
      </c>
      <c r="Q315" s="217">
        <v>0.0067999999999999996</v>
      </c>
      <c r="R315" s="217">
        <f>Q315*H315</f>
        <v>13.488615999999999</v>
      </c>
      <c r="S315" s="217">
        <v>0</v>
      </c>
      <c r="T315" s="218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9" t="s">
        <v>140</v>
      </c>
      <c r="AT315" s="219" t="s">
        <v>136</v>
      </c>
      <c r="AU315" s="219" t="s">
        <v>83</v>
      </c>
      <c r="AY315" s="19" t="s">
        <v>133</v>
      </c>
      <c r="BE315" s="220">
        <f>IF(N315="základní",J315,0)</f>
        <v>0</v>
      </c>
      <c r="BF315" s="220">
        <f>IF(N315="snížená",J315,0)</f>
        <v>0</v>
      </c>
      <c r="BG315" s="220">
        <f>IF(N315="zákl. přenesená",J315,0)</f>
        <v>0</v>
      </c>
      <c r="BH315" s="220">
        <f>IF(N315="sníž. přenesená",J315,0)</f>
        <v>0</v>
      </c>
      <c r="BI315" s="220">
        <f>IF(N315="nulová",J315,0)</f>
        <v>0</v>
      </c>
      <c r="BJ315" s="19" t="s">
        <v>81</v>
      </c>
      <c r="BK315" s="220">
        <f>ROUND(I315*H315,2)</f>
        <v>0</v>
      </c>
      <c r="BL315" s="19" t="s">
        <v>140</v>
      </c>
      <c r="BM315" s="219" t="s">
        <v>620</v>
      </c>
    </row>
    <row r="316" s="2" customFormat="1">
      <c r="A316" s="40"/>
      <c r="B316" s="41"/>
      <c r="C316" s="42"/>
      <c r="D316" s="221" t="s">
        <v>142</v>
      </c>
      <c r="E316" s="42"/>
      <c r="F316" s="222" t="s">
        <v>621</v>
      </c>
      <c r="G316" s="42"/>
      <c r="H316" s="42"/>
      <c r="I316" s="223"/>
      <c r="J316" s="42"/>
      <c r="K316" s="42"/>
      <c r="L316" s="46"/>
      <c r="M316" s="224"/>
      <c r="N316" s="225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142</v>
      </c>
      <c r="AU316" s="19" t="s">
        <v>83</v>
      </c>
    </row>
    <row r="317" s="13" customFormat="1">
      <c r="A317" s="13"/>
      <c r="B317" s="226"/>
      <c r="C317" s="227"/>
      <c r="D317" s="228" t="s">
        <v>144</v>
      </c>
      <c r="E317" s="227"/>
      <c r="F317" s="230" t="s">
        <v>622</v>
      </c>
      <c r="G317" s="227"/>
      <c r="H317" s="231">
        <v>1983.6199999999999</v>
      </c>
      <c r="I317" s="232"/>
      <c r="J317" s="227"/>
      <c r="K317" s="227"/>
      <c r="L317" s="233"/>
      <c r="M317" s="234"/>
      <c r="N317" s="235"/>
      <c r="O317" s="235"/>
      <c r="P317" s="235"/>
      <c r="Q317" s="235"/>
      <c r="R317" s="235"/>
      <c r="S317" s="235"/>
      <c r="T317" s="23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7" t="s">
        <v>144</v>
      </c>
      <c r="AU317" s="237" t="s">
        <v>83</v>
      </c>
      <c r="AV317" s="13" t="s">
        <v>83</v>
      </c>
      <c r="AW317" s="13" t="s">
        <v>4</v>
      </c>
      <c r="AX317" s="13" t="s">
        <v>81</v>
      </c>
      <c r="AY317" s="237" t="s">
        <v>133</v>
      </c>
    </row>
    <row r="318" s="2" customFormat="1" ht="78" customHeight="1">
      <c r="A318" s="40"/>
      <c r="B318" s="41"/>
      <c r="C318" s="207" t="s">
        <v>623</v>
      </c>
      <c r="D318" s="207" t="s">
        <v>136</v>
      </c>
      <c r="E318" s="208" t="s">
        <v>624</v>
      </c>
      <c r="F318" s="209" t="s">
        <v>625</v>
      </c>
      <c r="G318" s="210" t="s">
        <v>148</v>
      </c>
      <c r="H318" s="211">
        <v>16.5</v>
      </c>
      <c r="I318" s="212"/>
      <c r="J318" s="213">
        <f>ROUND(I318*H318,2)</f>
        <v>0</v>
      </c>
      <c r="K318" s="214"/>
      <c r="L318" s="46"/>
      <c r="M318" s="215" t="s">
        <v>19</v>
      </c>
      <c r="N318" s="216" t="s">
        <v>44</v>
      </c>
      <c r="O318" s="86"/>
      <c r="P318" s="217">
        <f>O318*H318</f>
        <v>0</v>
      </c>
      <c r="Q318" s="217">
        <v>0.0117</v>
      </c>
      <c r="R318" s="217">
        <f>Q318*H318</f>
        <v>0.19305</v>
      </c>
      <c r="S318" s="217">
        <v>0</v>
      </c>
      <c r="T318" s="218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9" t="s">
        <v>140</v>
      </c>
      <c r="AT318" s="219" t="s">
        <v>136</v>
      </c>
      <c r="AU318" s="219" t="s">
        <v>83</v>
      </c>
      <c r="AY318" s="19" t="s">
        <v>133</v>
      </c>
      <c r="BE318" s="220">
        <f>IF(N318="základní",J318,0)</f>
        <v>0</v>
      </c>
      <c r="BF318" s="220">
        <f>IF(N318="snížená",J318,0)</f>
        <v>0</v>
      </c>
      <c r="BG318" s="220">
        <f>IF(N318="zákl. přenesená",J318,0)</f>
        <v>0</v>
      </c>
      <c r="BH318" s="220">
        <f>IF(N318="sníž. přenesená",J318,0)</f>
        <v>0</v>
      </c>
      <c r="BI318" s="220">
        <f>IF(N318="nulová",J318,0)</f>
        <v>0</v>
      </c>
      <c r="BJ318" s="19" t="s">
        <v>81</v>
      </c>
      <c r="BK318" s="220">
        <f>ROUND(I318*H318,2)</f>
        <v>0</v>
      </c>
      <c r="BL318" s="19" t="s">
        <v>140</v>
      </c>
      <c r="BM318" s="219" t="s">
        <v>626</v>
      </c>
    </row>
    <row r="319" s="2" customFormat="1">
      <c r="A319" s="40"/>
      <c r="B319" s="41"/>
      <c r="C319" s="42"/>
      <c r="D319" s="221" t="s">
        <v>142</v>
      </c>
      <c r="E319" s="42"/>
      <c r="F319" s="222" t="s">
        <v>627</v>
      </c>
      <c r="G319" s="42"/>
      <c r="H319" s="42"/>
      <c r="I319" s="223"/>
      <c r="J319" s="42"/>
      <c r="K319" s="42"/>
      <c r="L319" s="46"/>
      <c r="M319" s="224"/>
      <c r="N319" s="225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142</v>
      </c>
      <c r="AU319" s="19" t="s">
        <v>83</v>
      </c>
    </row>
    <row r="320" s="15" customFormat="1">
      <c r="A320" s="15"/>
      <c r="B320" s="249"/>
      <c r="C320" s="250"/>
      <c r="D320" s="228" t="s">
        <v>144</v>
      </c>
      <c r="E320" s="251" t="s">
        <v>19</v>
      </c>
      <c r="F320" s="252" t="s">
        <v>628</v>
      </c>
      <c r="G320" s="250"/>
      <c r="H320" s="251" t="s">
        <v>19</v>
      </c>
      <c r="I320" s="253"/>
      <c r="J320" s="250"/>
      <c r="K320" s="250"/>
      <c r="L320" s="254"/>
      <c r="M320" s="255"/>
      <c r="N320" s="256"/>
      <c r="O320" s="256"/>
      <c r="P320" s="256"/>
      <c r="Q320" s="256"/>
      <c r="R320" s="256"/>
      <c r="S320" s="256"/>
      <c r="T320" s="257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58" t="s">
        <v>144</v>
      </c>
      <c r="AU320" s="258" t="s">
        <v>83</v>
      </c>
      <c r="AV320" s="15" t="s">
        <v>81</v>
      </c>
      <c r="AW320" s="15" t="s">
        <v>35</v>
      </c>
      <c r="AX320" s="15" t="s">
        <v>73</v>
      </c>
      <c r="AY320" s="258" t="s">
        <v>133</v>
      </c>
    </row>
    <row r="321" s="13" customFormat="1">
      <c r="A321" s="13"/>
      <c r="B321" s="226"/>
      <c r="C321" s="227"/>
      <c r="D321" s="228" t="s">
        <v>144</v>
      </c>
      <c r="E321" s="229" t="s">
        <v>19</v>
      </c>
      <c r="F321" s="230" t="s">
        <v>629</v>
      </c>
      <c r="G321" s="227"/>
      <c r="H321" s="231">
        <v>16.5</v>
      </c>
      <c r="I321" s="232"/>
      <c r="J321" s="227"/>
      <c r="K321" s="227"/>
      <c r="L321" s="233"/>
      <c r="M321" s="234"/>
      <c r="N321" s="235"/>
      <c r="O321" s="235"/>
      <c r="P321" s="235"/>
      <c r="Q321" s="235"/>
      <c r="R321" s="235"/>
      <c r="S321" s="235"/>
      <c r="T321" s="23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7" t="s">
        <v>144</v>
      </c>
      <c r="AU321" s="237" t="s">
        <v>83</v>
      </c>
      <c r="AV321" s="13" t="s">
        <v>83</v>
      </c>
      <c r="AW321" s="13" t="s">
        <v>35</v>
      </c>
      <c r="AX321" s="13" t="s">
        <v>81</v>
      </c>
      <c r="AY321" s="237" t="s">
        <v>133</v>
      </c>
    </row>
    <row r="322" s="2" customFormat="1" ht="24.15" customHeight="1">
      <c r="A322" s="40"/>
      <c r="B322" s="41"/>
      <c r="C322" s="262" t="s">
        <v>630</v>
      </c>
      <c r="D322" s="262" t="s">
        <v>363</v>
      </c>
      <c r="E322" s="263" t="s">
        <v>631</v>
      </c>
      <c r="F322" s="264" t="s">
        <v>632</v>
      </c>
      <c r="G322" s="265" t="s">
        <v>148</v>
      </c>
      <c r="H322" s="266">
        <v>17.324999999999999</v>
      </c>
      <c r="I322" s="267"/>
      <c r="J322" s="268">
        <f>ROUND(I322*H322,2)</f>
        <v>0</v>
      </c>
      <c r="K322" s="269"/>
      <c r="L322" s="270"/>
      <c r="M322" s="271" t="s">
        <v>19</v>
      </c>
      <c r="N322" s="272" t="s">
        <v>44</v>
      </c>
      <c r="O322" s="86"/>
      <c r="P322" s="217">
        <f>O322*H322</f>
        <v>0</v>
      </c>
      <c r="Q322" s="217">
        <v>0.021999999999999999</v>
      </c>
      <c r="R322" s="217">
        <f>Q322*H322</f>
        <v>0.38114999999999999</v>
      </c>
      <c r="S322" s="217">
        <v>0</v>
      </c>
      <c r="T322" s="218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9" t="s">
        <v>184</v>
      </c>
      <c r="AT322" s="219" t="s">
        <v>363</v>
      </c>
      <c r="AU322" s="219" t="s">
        <v>83</v>
      </c>
      <c r="AY322" s="19" t="s">
        <v>133</v>
      </c>
      <c r="BE322" s="220">
        <f>IF(N322="základní",J322,0)</f>
        <v>0</v>
      </c>
      <c r="BF322" s="220">
        <f>IF(N322="snížená",J322,0)</f>
        <v>0</v>
      </c>
      <c r="BG322" s="220">
        <f>IF(N322="zákl. přenesená",J322,0)</f>
        <v>0</v>
      </c>
      <c r="BH322" s="220">
        <f>IF(N322="sníž. přenesená",J322,0)</f>
        <v>0</v>
      </c>
      <c r="BI322" s="220">
        <f>IF(N322="nulová",J322,0)</f>
        <v>0</v>
      </c>
      <c r="BJ322" s="19" t="s">
        <v>81</v>
      </c>
      <c r="BK322" s="220">
        <f>ROUND(I322*H322,2)</f>
        <v>0</v>
      </c>
      <c r="BL322" s="19" t="s">
        <v>140</v>
      </c>
      <c r="BM322" s="219" t="s">
        <v>633</v>
      </c>
    </row>
    <row r="323" s="13" customFormat="1">
      <c r="A323" s="13"/>
      <c r="B323" s="226"/>
      <c r="C323" s="227"/>
      <c r="D323" s="228" t="s">
        <v>144</v>
      </c>
      <c r="E323" s="227"/>
      <c r="F323" s="230" t="s">
        <v>634</v>
      </c>
      <c r="G323" s="227"/>
      <c r="H323" s="231">
        <v>17.324999999999999</v>
      </c>
      <c r="I323" s="232"/>
      <c r="J323" s="227"/>
      <c r="K323" s="227"/>
      <c r="L323" s="233"/>
      <c r="M323" s="234"/>
      <c r="N323" s="235"/>
      <c r="O323" s="235"/>
      <c r="P323" s="235"/>
      <c r="Q323" s="235"/>
      <c r="R323" s="235"/>
      <c r="S323" s="235"/>
      <c r="T323" s="23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7" t="s">
        <v>144</v>
      </c>
      <c r="AU323" s="237" t="s">
        <v>83</v>
      </c>
      <c r="AV323" s="13" t="s">
        <v>83</v>
      </c>
      <c r="AW323" s="13" t="s">
        <v>4</v>
      </c>
      <c r="AX323" s="13" t="s">
        <v>81</v>
      </c>
      <c r="AY323" s="237" t="s">
        <v>133</v>
      </c>
    </row>
    <row r="324" s="2" customFormat="1" ht="44.25" customHeight="1">
      <c r="A324" s="40"/>
      <c r="B324" s="41"/>
      <c r="C324" s="207" t="s">
        <v>635</v>
      </c>
      <c r="D324" s="207" t="s">
        <v>136</v>
      </c>
      <c r="E324" s="208" t="s">
        <v>636</v>
      </c>
      <c r="F324" s="209" t="s">
        <v>637</v>
      </c>
      <c r="G324" s="210" t="s">
        <v>217</v>
      </c>
      <c r="H324" s="211">
        <v>109.59999999999999</v>
      </c>
      <c r="I324" s="212"/>
      <c r="J324" s="213">
        <f>ROUND(I324*H324,2)</f>
        <v>0</v>
      </c>
      <c r="K324" s="214"/>
      <c r="L324" s="46"/>
      <c r="M324" s="215" t="s">
        <v>19</v>
      </c>
      <c r="N324" s="216" t="s">
        <v>44</v>
      </c>
      <c r="O324" s="86"/>
      <c r="P324" s="217">
        <f>O324*H324</f>
        <v>0</v>
      </c>
      <c r="Q324" s="217">
        <v>0</v>
      </c>
      <c r="R324" s="217">
        <f>Q324*H324</f>
        <v>0</v>
      </c>
      <c r="S324" s="217">
        <v>0</v>
      </c>
      <c r="T324" s="218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9" t="s">
        <v>140</v>
      </c>
      <c r="AT324" s="219" t="s">
        <v>136</v>
      </c>
      <c r="AU324" s="219" t="s">
        <v>83</v>
      </c>
      <c r="AY324" s="19" t="s">
        <v>133</v>
      </c>
      <c r="BE324" s="220">
        <f>IF(N324="základní",J324,0)</f>
        <v>0</v>
      </c>
      <c r="BF324" s="220">
        <f>IF(N324="snížená",J324,0)</f>
        <v>0</v>
      </c>
      <c r="BG324" s="220">
        <f>IF(N324="zákl. přenesená",J324,0)</f>
        <v>0</v>
      </c>
      <c r="BH324" s="220">
        <f>IF(N324="sníž. přenesená",J324,0)</f>
        <v>0</v>
      </c>
      <c r="BI324" s="220">
        <f>IF(N324="nulová",J324,0)</f>
        <v>0</v>
      </c>
      <c r="BJ324" s="19" t="s">
        <v>81</v>
      </c>
      <c r="BK324" s="220">
        <f>ROUND(I324*H324,2)</f>
        <v>0</v>
      </c>
      <c r="BL324" s="19" t="s">
        <v>140</v>
      </c>
      <c r="BM324" s="219" t="s">
        <v>638</v>
      </c>
    </row>
    <row r="325" s="2" customFormat="1">
      <c r="A325" s="40"/>
      <c r="B325" s="41"/>
      <c r="C325" s="42"/>
      <c r="D325" s="221" t="s">
        <v>142</v>
      </c>
      <c r="E325" s="42"/>
      <c r="F325" s="222" t="s">
        <v>639</v>
      </c>
      <c r="G325" s="42"/>
      <c r="H325" s="42"/>
      <c r="I325" s="223"/>
      <c r="J325" s="42"/>
      <c r="K325" s="42"/>
      <c r="L325" s="46"/>
      <c r="M325" s="224"/>
      <c r="N325" s="225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142</v>
      </c>
      <c r="AU325" s="19" t="s">
        <v>83</v>
      </c>
    </row>
    <row r="326" s="13" customFormat="1">
      <c r="A326" s="13"/>
      <c r="B326" s="226"/>
      <c r="C326" s="227"/>
      <c r="D326" s="228" t="s">
        <v>144</v>
      </c>
      <c r="E326" s="229" t="s">
        <v>19</v>
      </c>
      <c r="F326" s="230" t="s">
        <v>640</v>
      </c>
      <c r="G326" s="227"/>
      <c r="H326" s="231">
        <v>45.600000000000001</v>
      </c>
      <c r="I326" s="232"/>
      <c r="J326" s="227"/>
      <c r="K326" s="227"/>
      <c r="L326" s="233"/>
      <c r="M326" s="234"/>
      <c r="N326" s="235"/>
      <c r="O326" s="235"/>
      <c r="P326" s="235"/>
      <c r="Q326" s="235"/>
      <c r="R326" s="235"/>
      <c r="S326" s="235"/>
      <c r="T326" s="23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7" t="s">
        <v>144</v>
      </c>
      <c r="AU326" s="237" t="s">
        <v>83</v>
      </c>
      <c r="AV326" s="13" t="s">
        <v>83</v>
      </c>
      <c r="AW326" s="13" t="s">
        <v>35</v>
      </c>
      <c r="AX326" s="13" t="s">
        <v>73</v>
      </c>
      <c r="AY326" s="237" t="s">
        <v>133</v>
      </c>
    </row>
    <row r="327" s="13" customFormat="1">
      <c r="A327" s="13"/>
      <c r="B327" s="226"/>
      <c r="C327" s="227"/>
      <c r="D327" s="228" t="s">
        <v>144</v>
      </c>
      <c r="E327" s="229" t="s">
        <v>19</v>
      </c>
      <c r="F327" s="230" t="s">
        <v>641</v>
      </c>
      <c r="G327" s="227"/>
      <c r="H327" s="231">
        <v>7.7000000000000002</v>
      </c>
      <c r="I327" s="232"/>
      <c r="J327" s="227"/>
      <c r="K327" s="227"/>
      <c r="L327" s="233"/>
      <c r="M327" s="234"/>
      <c r="N327" s="235"/>
      <c r="O327" s="235"/>
      <c r="P327" s="235"/>
      <c r="Q327" s="235"/>
      <c r="R327" s="235"/>
      <c r="S327" s="235"/>
      <c r="T327" s="23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7" t="s">
        <v>144</v>
      </c>
      <c r="AU327" s="237" t="s">
        <v>83</v>
      </c>
      <c r="AV327" s="13" t="s">
        <v>83</v>
      </c>
      <c r="AW327" s="13" t="s">
        <v>35</v>
      </c>
      <c r="AX327" s="13" t="s">
        <v>73</v>
      </c>
      <c r="AY327" s="237" t="s">
        <v>133</v>
      </c>
    </row>
    <row r="328" s="13" customFormat="1">
      <c r="A328" s="13"/>
      <c r="B328" s="226"/>
      <c r="C328" s="227"/>
      <c r="D328" s="228" t="s">
        <v>144</v>
      </c>
      <c r="E328" s="229" t="s">
        <v>19</v>
      </c>
      <c r="F328" s="230" t="s">
        <v>642</v>
      </c>
      <c r="G328" s="227"/>
      <c r="H328" s="231">
        <v>38.299999999999997</v>
      </c>
      <c r="I328" s="232"/>
      <c r="J328" s="227"/>
      <c r="K328" s="227"/>
      <c r="L328" s="233"/>
      <c r="M328" s="234"/>
      <c r="N328" s="235"/>
      <c r="O328" s="235"/>
      <c r="P328" s="235"/>
      <c r="Q328" s="235"/>
      <c r="R328" s="235"/>
      <c r="S328" s="235"/>
      <c r="T328" s="23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7" t="s">
        <v>144</v>
      </c>
      <c r="AU328" s="237" t="s">
        <v>83</v>
      </c>
      <c r="AV328" s="13" t="s">
        <v>83</v>
      </c>
      <c r="AW328" s="13" t="s">
        <v>35</v>
      </c>
      <c r="AX328" s="13" t="s">
        <v>73</v>
      </c>
      <c r="AY328" s="237" t="s">
        <v>133</v>
      </c>
    </row>
    <row r="329" s="13" customFormat="1">
      <c r="A329" s="13"/>
      <c r="B329" s="226"/>
      <c r="C329" s="227"/>
      <c r="D329" s="228" t="s">
        <v>144</v>
      </c>
      <c r="E329" s="229" t="s">
        <v>19</v>
      </c>
      <c r="F329" s="230" t="s">
        <v>643</v>
      </c>
      <c r="G329" s="227"/>
      <c r="H329" s="231">
        <v>18</v>
      </c>
      <c r="I329" s="232"/>
      <c r="J329" s="227"/>
      <c r="K329" s="227"/>
      <c r="L329" s="233"/>
      <c r="M329" s="234"/>
      <c r="N329" s="235"/>
      <c r="O329" s="235"/>
      <c r="P329" s="235"/>
      <c r="Q329" s="235"/>
      <c r="R329" s="235"/>
      <c r="S329" s="235"/>
      <c r="T329" s="23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7" t="s">
        <v>144</v>
      </c>
      <c r="AU329" s="237" t="s">
        <v>83</v>
      </c>
      <c r="AV329" s="13" t="s">
        <v>83</v>
      </c>
      <c r="AW329" s="13" t="s">
        <v>35</v>
      </c>
      <c r="AX329" s="13" t="s">
        <v>73</v>
      </c>
      <c r="AY329" s="237" t="s">
        <v>133</v>
      </c>
    </row>
    <row r="330" s="14" customFormat="1">
      <c r="A330" s="14"/>
      <c r="B330" s="238"/>
      <c r="C330" s="239"/>
      <c r="D330" s="228" t="s">
        <v>144</v>
      </c>
      <c r="E330" s="240" t="s">
        <v>19</v>
      </c>
      <c r="F330" s="241" t="s">
        <v>153</v>
      </c>
      <c r="G330" s="239"/>
      <c r="H330" s="242">
        <v>109.59999999999999</v>
      </c>
      <c r="I330" s="243"/>
      <c r="J330" s="239"/>
      <c r="K330" s="239"/>
      <c r="L330" s="244"/>
      <c r="M330" s="245"/>
      <c r="N330" s="246"/>
      <c r="O330" s="246"/>
      <c r="P330" s="246"/>
      <c r="Q330" s="246"/>
      <c r="R330" s="246"/>
      <c r="S330" s="246"/>
      <c r="T330" s="247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8" t="s">
        <v>144</v>
      </c>
      <c r="AU330" s="248" t="s">
        <v>83</v>
      </c>
      <c r="AV330" s="14" t="s">
        <v>140</v>
      </c>
      <c r="AW330" s="14" t="s">
        <v>35</v>
      </c>
      <c r="AX330" s="14" t="s">
        <v>81</v>
      </c>
      <c r="AY330" s="248" t="s">
        <v>133</v>
      </c>
    </row>
    <row r="331" s="2" customFormat="1" ht="24.15" customHeight="1">
      <c r="A331" s="40"/>
      <c r="B331" s="41"/>
      <c r="C331" s="262" t="s">
        <v>644</v>
      </c>
      <c r="D331" s="262" t="s">
        <v>363</v>
      </c>
      <c r="E331" s="263" t="s">
        <v>645</v>
      </c>
      <c r="F331" s="264" t="s">
        <v>646</v>
      </c>
      <c r="G331" s="265" t="s">
        <v>217</v>
      </c>
      <c r="H331" s="266">
        <v>120</v>
      </c>
      <c r="I331" s="267"/>
      <c r="J331" s="268">
        <f>ROUND(I331*H331,2)</f>
        <v>0</v>
      </c>
      <c r="K331" s="269"/>
      <c r="L331" s="270"/>
      <c r="M331" s="271" t="s">
        <v>19</v>
      </c>
      <c r="N331" s="272" t="s">
        <v>44</v>
      </c>
      <c r="O331" s="86"/>
      <c r="P331" s="217">
        <f>O331*H331</f>
        <v>0</v>
      </c>
      <c r="Q331" s="217">
        <v>0.00010000000000000001</v>
      </c>
      <c r="R331" s="217">
        <f>Q331*H331</f>
        <v>0.012</v>
      </c>
      <c r="S331" s="217">
        <v>0</v>
      </c>
      <c r="T331" s="218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9" t="s">
        <v>184</v>
      </c>
      <c r="AT331" s="219" t="s">
        <v>363</v>
      </c>
      <c r="AU331" s="219" t="s">
        <v>83</v>
      </c>
      <c r="AY331" s="19" t="s">
        <v>133</v>
      </c>
      <c r="BE331" s="220">
        <f>IF(N331="základní",J331,0)</f>
        <v>0</v>
      </c>
      <c r="BF331" s="220">
        <f>IF(N331="snížená",J331,0)</f>
        <v>0</v>
      </c>
      <c r="BG331" s="220">
        <f>IF(N331="zákl. přenesená",J331,0)</f>
        <v>0</v>
      </c>
      <c r="BH331" s="220">
        <f>IF(N331="sníž. přenesená",J331,0)</f>
        <v>0</v>
      </c>
      <c r="BI331" s="220">
        <f>IF(N331="nulová",J331,0)</f>
        <v>0</v>
      </c>
      <c r="BJ331" s="19" t="s">
        <v>81</v>
      </c>
      <c r="BK331" s="220">
        <f>ROUND(I331*H331,2)</f>
        <v>0</v>
      </c>
      <c r="BL331" s="19" t="s">
        <v>140</v>
      </c>
      <c r="BM331" s="219" t="s">
        <v>647</v>
      </c>
    </row>
    <row r="332" s="13" customFormat="1">
      <c r="A332" s="13"/>
      <c r="B332" s="226"/>
      <c r="C332" s="227"/>
      <c r="D332" s="228" t="s">
        <v>144</v>
      </c>
      <c r="E332" s="227"/>
      <c r="F332" s="230" t="s">
        <v>648</v>
      </c>
      <c r="G332" s="227"/>
      <c r="H332" s="231">
        <v>120</v>
      </c>
      <c r="I332" s="232"/>
      <c r="J332" s="227"/>
      <c r="K332" s="227"/>
      <c r="L332" s="233"/>
      <c r="M332" s="234"/>
      <c r="N332" s="235"/>
      <c r="O332" s="235"/>
      <c r="P332" s="235"/>
      <c r="Q332" s="235"/>
      <c r="R332" s="235"/>
      <c r="S332" s="235"/>
      <c r="T332" s="23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7" t="s">
        <v>144</v>
      </c>
      <c r="AU332" s="237" t="s">
        <v>83</v>
      </c>
      <c r="AV332" s="13" t="s">
        <v>83</v>
      </c>
      <c r="AW332" s="13" t="s">
        <v>4</v>
      </c>
      <c r="AX332" s="13" t="s">
        <v>81</v>
      </c>
      <c r="AY332" s="237" t="s">
        <v>133</v>
      </c>
    </row>
    <row r="333" s="2" customFormat="1" ht="55.5" customHeight="1">
      <c r="A333" s="40"/>
      <c r="B333" s="41"/>
      <c r="C333" s="207" t="s">
        <v>649</v>
      </c>
      <c r="D333" s="207" t="s">
        <v>136</v>
      </c>
      <c r="E333" s="208" t="s">
        <v>650</v>
      </c>
      <c r="F333" s="209" t="s">
        <v>651</v>
      </c>
      <c r="G333" s="210" t="s">
        <v>217</v>
      </c>
      <c r="H333" s="211">
        <v>76.5</v>
      </c>
      <c r="I333" s="212"/>
      <c r="J333" s="213">
        <f>ROUND(I333*H333,2)</f>
        <v>0</v>
      </c>
      <c r="K333" s="214"/>
      <c r="L333" s="46"/>
      <c r="M333" s="215" t="s">
        <v>19</v>
      </c>
      <c r="N333" s="216" t="s">
        <v>44</v>
      </c>
      <c r="O333" s="86"/>
      <c r="P333" s="217">
        <f>O333*H333</f>
        <v>0</v>
      </c>
      <c r="Q333" s="217">
        <v>0</v>
      </c>
      <c r="R333" s="217">
        <f>Q333*H333</f>
        <v>0</v>
      </c>
      <c r="S333" s="217">
        <v>0</v>
      </c>
      <c r="T333" s="218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9" t="s">
        <v>140</v>
      </c>
      <c r="AT333" s="219" t="s">
        <v>136</v>
      </c>
      <c r="AU333" s="219" t="s">
        <v>83</v>
      </c>
      <c r="AY333" s="19" t="s">
        <v>133</v>
      </c>
      <c r="BE333" s="220">
        <f>IF(N333="základní",J333,0)</f>
        <v>0</v>
      </c>
      <c r="BF333" s="220">
        <f>IF(N333="snížená",J333,0)</f>
        <v>0</v>
      </c>
      <c r="BG333" s="220">
        <f>IF(N333="zákl. přenesená",J333,0)</f>
        <v>0</v>
      </c>
      <c r="BH333" s="220">
        <f>IF(N333="sníž. přenesená",J333,0)</f>
        <v>0</v>
      </c>
      <c r="BI333" s="220">
        <f>IF(N333="nulová",J333,0)</f>
        <v>0</v>
      </c>
      <c r="BJ333" s="19" t="s">
        <v>81</v>
      </c>
      <c r="BK333" s="220">
        <f>ROUND(I333*H333,2)</f>
        <v>0</v>
      </c>
      <c r="BL333" s="19" t="s">
        <v>140</v>
      </c>
      <c r="BM333" s="219" t="s">
        <v>652</v>
      </c>
    </row>
    <row r="334" s="2" customFormat="1">
      <c r="A334" s="40"/>
      <c r="B334" s="41"/>
      <c r="C334" s="42"/>
      <c r="D334" s="221" t="s">
        <v>142</v>
      </c>
      <c r="E334" s="42"/>
      <c r="F334" s="222" t="s">
        <v>653</v>
      </c>
      <c r="G334" s="42"/>
      <c r="H334" s="42"/>
      <c r="I334" s="223"/>
      <c r="J334" s="42"/>
      <c r="K334" s="42"/>
      <c r="L334" s="46"/>
      <c r="M334" s="224"/>
      <c r="N334" s="225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142</v>
      </c>
      <c r="AU334" s="19" t="s">
        <v>83</v>
      </c>
    </row>
    <row r="335" s="13" customFormat="1">
      <c r="A335" s="13"/>
      <c r="B335" s="226"/>
      <c r="C335" s="227"/>
      <c r="D335" s="228" t="s">
        <v>144</v>
      </c>
      <c r="E335" s="229" t="s">
        <v>19</v>
      </c>
      <c r="F335" s="230" t="s">
        <v>640</v>
      </c>
      <c r="G335" s="227"/>
      <c r="H335" s="231">
        <v>45.600000000000001</v>
      </c>
      <c r="I335" s="232"/>
      <c r="J335" s="227"/>
      <c r="K335" s="227"/>
      <c r="L335" s="233"/>
      <c r="M335" s="234"/>
      <c r="N335" s="235"/>
      <c r="O335" s="235"/>
      <c r="P335" s="235"/>
      <c r="Q335" s="235"/>
      <c r="R335" s="235"/>
      <c r="S335" s="235"/>
      <c r="T335" s="23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7" t="s">
        <v>144</v>
      </c>
      <c r="AU335" s="237" t="s">
        <v>83</v>
      </c>
      <c r="AV335" s="13" t="s">
        <v>83</v>
      </c>
      <c r="AW335" s="13" t="s">
        <v>35</v>
      </c>
      <c r="AX335" s="13" t="s">
        <v>73</v>
      </c>
      <c r="AY335" s="237" t="s">
        <v>133</v>
      </c>
    </row>
    <row r="336" s="13" customFormat="1">
      <c r="A336" s="13"/>
      <c r="B336" s="226"/>
      <c r="C336" s="227"/>
      <c r="D336" s="228" t="s">
        <v>144</v>
      </c>
      <c r="E336" s="229" t="s">
        <v>19</v>
      </c>
      <c r="F336" s="230" t="s">
        <v>641</v>
      </c>
      <c r="G336" s="227"/>
      <c r="H336" s="231">
        <v>7.7000000000000002</v>
      </c>
      <c r="I336" s="232"/>
      <c r="J336" s="227"/>
      <c r="K336" s="227"/>
      <c r="L336" s="233"/>
      <c r="M336" s="234"/>
      <c r="N336" s="235"/>
      <c r="O336" s="235"/>
      <c r="P336" s="235"/>
      <c r="Q336" s="235"/>
      <c r="R336" s="235"/>
      <c r="S336" s="235"/>
      <c r="T336" s="23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7" t="s">
        <v>144</v>
      </c>
      <c r="AU336" s="237" t="s">
        <v>83</v>
      </c>
      <c r="AV336" s="13" t="s">
        <v>83</v>
      </c>
      <c r="AW336" s="13" t="s">
        <v>35</v>
      </c>
      <c r="AX336" s="13" t="s">
        <v>73</v>
      </c>
      <c r="AY336" s="237" t="s">
        <v>133</v>
      </c>
    </row>
    <row r="337" s="13" customFormat="1">
      <c r="A337" s="13"/>
      <c r="B337" s="226"/>
      <c r="C337" s="227"/>
      <c r="D337" s="228" t="s">
        <v>144</v>
      </c>
      <c r="E337" s="229" t="s">
        <v>19</v>
      </c>
      <c r="F337" s="230" t="s">
        <v>654</v>
      </c>
      <c r="G337" s="227"/>
      <c r="H337" s="231">
        <v>23.199999999999999</v>
      </c>
      <c r="I337" s="232"/>
      <c r="J337" s="227"/>
      <c r="K337" s="227"/>
      <c r="L337" s="233"/>
      <c r="M337" s="234"/>
      <c r="N337" s="235"/>
      <c r="O337" s="235"/>
      <c r="P337" s="235"/>
      <c r="Q337" s="235"/>
      <c r="R337" s="235"/>
      <c r="S337" s="235"/>
      <c r="T337" s="23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7" t="s">
        <v>144</v>
      </c>
      <c r="AU337" s="237" t="s">
        <v>83</v>
      </c>
      <c r="AV337" s="13" t="s">
        <v>83</v>
      </c>
      <c r="AW337" s="13" t="s">
        <v>35</v>
      </c>
      <c r="AX337" s="13" t="s">
        <v>73</v>
      </c>
      <c r="AY337" s="237" t="s">
        <v>133</v>
      </c>
    </row>
    <row r="338" s="14" customFormat="1">
      <c r="A338" s="14"/>
      <c r="B338" s="238"/>
      <c r="C338" s="239"/>
      <c r="D338" s="228" t="s">
        <v>144</v>
      </c>
      <c r="E338" s="240" t="s">
        <v>19</v>
      </c>
      <c r="F338" s="241" t="s">
        <v>153</v>
      </c>
      <c r="G338" s="239"/>
      <c r="H338" s="242">
        <v>76.5</v>
      </c>
      <c r="I338" s="243"/>
      <c r="J338" s="239"/>
      <c r="K338" s="239"/>
      <c r="L338" s="244"/>
      <c r="M338" s="245"/>
      <c r="N338" s="246"/>
      <c r="O338" s="246"/>
      <c r="P338" s="246"/>
      <c r="Q338" s="246"/>
      <c r="R338" s="246"/>
      <c r="S338" s="246"/>
      <c r="T338" s="247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8" t="s">
        <v>144</v>
      </c>
      <c r="AU338" s="248" t="s">
        <v>83</v>
      </c>
      <c r="AV338" s="14" t="s">
        <v>140</v>
      </c>
      <c r="AW338" s="14" t="s">
        <v>35</v>
      </c>
      <c r="AX338" s="14" t="s">
        <v>81</v>
      </c>
      <c r="AY338" s="248" t="s">
        <v>133</v>
      </c>
    </row>
    <row r="339" s="2" customFormat="1" ht="24.15" customHeight="1">
      <c r="A339" s="40"/>
      <c r="B339" s="41"/>
      <c r="C339" s="262" t="s">
        <v>655</v>
      </c>
      <c r="D339" s="262" t="s">
        <v>363</v>
      </c>
      <c r="E339" s="263" t="s">
        <v>656</v>
      </c>
      <c r="F339" s="264" t="s">
        <v>657</v>
      </c>
      <c r="G339" s="265" t="s">
        <v>217</v>
      </c>
      <c r="H339" s="266">
        <v>82.512</v>
      </c>
      <c r="I339" s="267"/>
      <c r="J339" s="268">
        <f>ROUND(I339*H339,2)</f>
        <v>0</v>
      </c>
      <c r="K339" s="269"/>
      <c r="L339" s="270"/>
      <c r="M339" s="271" t="s">
        <v>19</v>
      </c>
      <c r="N339" s="272" t="s">
        <v>44</v>
      </c>
      <c r="O339" s="86"/>
      <c r="P339" s="217">
        <f>O339*H339</f>
        <v>0</v>
      </c>
      <c r="Q339" s="217">
        <v>4.0000000000000003E-05</v>
      </c>
      <c r="R339" s="217">
        <f>Q339*H339</f>
        <v>0.0033004800000000002</v>
      </c>
      <c r="S339" s="217">
        <v>0</v>
      </c>
      <c r="T339" s="218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9" t="s">
        <v>184</v>
      </c>
      <c r="AT339" s="219" t="s">
        <v>363</v>
      </c>
      <c r="AU339" s="219" t="s">
        <v>83</v>
      </c>
      <c r="AY339" s="19" t="s">
        <v>133</v>
      </c>
      <c r="BE339" s="220">
        <f>IF(N339="základní",J339,0)</f>
        <v>0</v>
      </c>
      <c r="BF339" s="220">
        <f>IF(N339="snížená",J339,0)</f>
        <v>0</v>
      </c>
      <c r="BG339" s="220">
        <f>IF(N339="zákl. přenesená",J339,0)</f>
        <v>0</v>
      </c>
      <c r="BH339" s="220">
        <f>IF(N339="sníž. přenesená",J339,0)</f>
        <v>0</v>
      </c>
      <c r="BI339" s="220">
        <f>IF(N339="nulová",J339,0)</f>
        <v>0</v>
      </c>
      <c r="BJ339" s="19" t="s">
        <v>81</v>
      </c>
      <c r="BK339" s="220">
        <f>ROUND(I339*H339,2)</f>
        <v>0</v>
      </c>
      <c r="BL339" s="19" t="s">
        <v>140</v>
      </c>
      <c r="BM339" s="219" t="s">
        <v>658</v>
      </c>
    </row>
    <row r="340" s="13" customFormat="1">
      <c r="A340" s="13"/>
      <c r="B340" s="226"/>
      <c r="C340" s="227"/>
      <c r="D340" s="228" t="s">
        <v>144</v>
      </c>
      <c r="E340" s="227"/>
      <c r="F340" s="230" t="s">
        <v>659</v>
      </c>
      <c r="G340" s="227"/>
      <c r="H340" s="231">
        <v>82.512</v>
      </c>
      <c r="I340" s="232"/>
      <c r="J340" s="227"/>
      <c r="K340" s="227"/>
      <c r="L340" s="233"/>
      <c r="M340" s="234"/>
      <c r="N340" s="235"/>
      <c r="O340" s="235"/>
      <c r="P340" s="235"/>
      <c r="Q340" s="235"/>
      <c r="R340" s="235"/>
      <c r="S340" s="235"/>
      <c r="T340" s="23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7" t="s">
        <v>144</v>
      </c>
      <c r="AU340" s="237" t="s">
        <v>83</v>
      </c>
      <c r="AV340" s="13" t="s">
        <v>83</v>
      </c>
      <c r="AW340" s="13" t="s">
        <v>4</v>
      </c>
      <c r="AX340" s="13" t="s">
        <v>81</v>
      </c>
      <c r="AY340" s="237" t="s">
        <v>133</v>
      </c>
    </row>
    <row r="341" s="2" customFormat="1" ht="66.75" customHeight="1">
      <c r="A341" s="40"/>
      <c r="B341" s="41"/>
      <c r="C341" s="207" t="s">
        <v>660</v>
      </c>
      <c r="D341" s="207" t="s">
        <v>136</v>
      </c>
      <c r="E341" s="208" t="s">
        <v>661</v>
      </c>
      <c r="F341" s="209" t="s">
        <v>662</v>
      </c>
      <c r="G341" s="210" t="s">
        <v>148</v>
      </c>
      <c r="H341" s="211">
        <v>20.640000000000001</v>
      </c>
      <c r="I341" s="212"/>
      <c r="J341" s="213">
        <f>ROUND(I341*H341,2)</f>
        <v>0</v>
      </c>
      <c r="K341" s="214"/>
      <c r="L341" s="46"/>
      <c r="M341" s="215" t="s">
        <v>19</v>
      </c>
      <c r="N341" s="216" t="s">
        <v>44</v>
      </c>
      <c r="O341" s="86"/>
      <c r="P341" s="217">
        <f>O341*H341</f>
        <v>0</v>
      </c>
      <c r="Q341" s="217">
        <v>0.0085199999999999998</v>
      </c>
      <c r="R341" s="217">
        <f>Q341*H341</f>
        <v>0.1758528</v>
      </c>
      <c r="S341" s="217">
        <v>0</v>
      </c>
      <c r="T341" s="218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9" t="s">
        <v>140</v>
      </c>
      <c r="AT341" s="219" t="s">
        <v>136</v>
      </c>
      <c r="AU341" s="219" t="s">
        <v>83</v>
      </c>
      <c r="AY341" s="19" t="s">
        <v>133</v>
      </c>
      <c r="BE341" s="220">
        <f>IF(N341="základní",J341,0)</f>
        <v>0</v>
      </c>
      <c r="BF341" s="220">
        <f>IF(N341="snížená",J341,0)</f>
        <v>0</v>
      </c>
      <c r="BG341" s="220">
        <f>IF(N341="zákl. přenesená",J341,0)</f>
        <v>0</v>
      </c>
      <c r="BH341" s="220">
        <f>IF(N341="sníž. přenesená",J341,0)</f>
        <v>0</v>
      </c>
      <c r="BI341" s="220">
        <f>IF(N341="nulová",J341,0)</f>
        <v>0</v>
      </c>
      <c r="BJ341" s="19" t="s">
        <v>81</v>
      </c>
      <c r="BK341" s="220">
        <f>ROUND(I341*H341,2)</f>
        <v>0</v>
      </c>
      <c r="BL341" s="19" t="s">
        <v>140</v>
      </c>
      <c r="BM341" s="219" t="s">
        <v>663</v>
      </c>
    </row>
    <row r="342" s="2" customFormat="1">
      <c r="A342" s="40"/>
      <c r="B342" s="41"/>
      <c r="C342" s="42"/>
      <c r="D342" s="221" t="s">
        <v>142</v>
      </c>
      <c r="E342" s="42"/>
      <c r="F342" s="222" t="s">
        <v>664</v>
      </c>
      <c r="G342" s="42"/>
      <c r="H342" s="42"/>
      <c r="I342" s="223"/>
      <c r="J342" s="42"/>
      <c r="K342" s="42"/>
      <c r="L342" s="46"/>
      <c r="M342" s="224"/>
      <c r="N342" s="225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142</v>
      </c>
      <c r="AU342" s="19" t="s">
        <v>83</v>
      </c>
    </row>
    <row r="343" s="15" customFormat="1">
      <c r="A343" s="15"/>
      <c r="B343" s="249"/>
      <c r="C343" s="250"/>
      <c r="D343" s="228" t="s">
        <v>144</v>
      </c>
      <c r="E343" s="251" t="s">
        <v>19</v>
      </c>
      <c r="F343" s="252" t="s">
        <v>665</v>
      </c>
      <c r="G343" s="250"/>
      <c r="H343" s="251" t="s">
        <v>19</v>
      </c>
      <c r="I343" s="253"/>
      <c r="J343" s="250"/>
      <c r="K343" s="250"/>
      <c r="L343" s="254"/>
      <c r="M343" s="255"/>
      <c r="N343" s="256"/>
      <c r="O343" s="256"/>
      <c r="P343" s="256"/>
      <c r="Q343" s="256"/>
      <c r="R343" s="256"/>
      <c r="S343" s="256"/>
      <c r="T343" s="257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58" t="s">
        <v>144</v>
      </c>
      <c r="AU343" s="258" t="s">
        <v>83</v>
      </c>
      <c r="AV343" s="15" t="s">
        <v>81</v>
      </c>
      <c r="AW343" s="15" t="s">
        <v>35</v>
      </c>
      <c r="AX343" s="15" t="s">
        <v>73</v>
      </c>
      <c r="AY343" s="258" t="s">
        <v>133</v>
      </c>
    </row>
    <row r="344" s="13" customFormat="1">
      <c r="A344" s="13"/>
      <c r="B344" s="226"/>
      <c r="C344" s="227"/>
      <c r="D344" s="228" t="s">
        <v>144</v>
      </c>
      <c r="E344" s="229" t="s">
        <v>19</v>
      </c>
      <c r="F344" s="230" t="s">
        <v>666</v>
      </c>
      <c r="G344" s="227"/>
      <c r="H344" s="231">
        <v>20.640000000000001</v>
      </c>
      <c r="I344" s="232"/>
      <c r="J344" s="227"/>
      <c r="K344" s="227"/>
      <c r="L344" s="233"/>
      <c r="M344" s="234"/>
      <c r="N344" s="235"/>
      <c r="O344" s="235"/>
      <c r="P344" s="235"/>
      <c r="Q344" s="235"/>
      <c r="R344" s="235"/>
      <c r="S344" s="235"/>
      <c r="T344" s="23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7" t="s">
        <v>144</v>
      </c>
      <c r="AU344" s="237" t="s">
        <v>83</v>
      </c>
      <c r="AV344" s="13" t="s">
        <v>83</v>
      </c>
      <c r="AW344" s="13" t="s">
        <v>35</v>
      </c>
      <c r="AX344" s="13" t="s">
        <v>81</v>
      </c>
      <c r="AY344" s="237" t="s">
        <v>133</v>
      </c>
    </row>
    <row r="345" s="2" customFormat="1" ht="24.15" customHeight="1">
      <c r="A345" s="40"/>
      <c r="B345" s="41"/>
      <c r="C345" s="262" t="s">
        <v>667</v>
      </c>
      <c r="D345" s="262" t="s">
        <v>363</v>
      </c>
      <c r="E345" s="263" t="s">
        <v>668</v>
      </c>
      <c r="F345" s="264" t="s">
        <v>669</v>
      </c>
      <c r="G345" s="265" t="s">
        <v>148</v>
      </c>
      <c r="H345" s="266">
        <v>24</v>
      </c>
      <c r="I345" s="267"/>
      <c r="J345" s="268">
        <f>ROUND(I345*H345,2)</f>
        <v>0</v>
      </c>
      <c r="K345" s="269"/>
      <c r="L345" s="270"/>
      <c r="M345" s="271" t="s">
        <v>19</v>
      </c>
      <c r="N345" s="272" t="s">
        <v>44</v>
      </c>
      <c r="O345" s="86"/>
      <c r="P345" s="217">
        <f>O345*H345</f>
        <v>0</v>
      </c>
      <c r="Q345" s="217">
        <v>0.0035999999999999999</v>
      </c>
      <c r="R345" s="217">
        <f>Q345*H345</f>
        <v>0.086400000000000005</v>
      </c>
      <c r="S345" s="217">
        <v>0</v>
      </c>
      <c r="T345" s="218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9" t="s">
        <v>184</v>
      </c>
      <c r="AT345" s="219" t="s">
        <v>363</v>
      </c>
      <c r="AU345" s="219" t="s">
        <v>83</v>
      </c>
      <c r="AY345" s="19" t="s">
        <v>133</v>
      </c>
      <c r="BE345" s="220">
        <f>IF(N345="základní",J345,0)</f>
        <v>0</v>
      </c>
      <c r="BF345" s="220">
        <f>IF(N345="snížená",J345,0)</f>
        <v>0</v>
      </c>
      <c r="BG345" s="220">
        <f>IF(N345="zákl. přenesená",J345,0)</f>
        <v>0</v>
      </c>
      <c r="BH345" s="220">
        <f>IF(N345="sníž. přenesená",J345,0)</f>
        <v>0</v>
      </c>
      <c r="BI345" s="220">
        <f>IF(N345="nulová",J345,0)</f>
        <v>0</v>
      </c>
      <c r="BJ345" s="19" t="s">
        <v>81</v>
      </c>
      <c r="BK345" s="220">
        <f>ROUND(I345*H345,2)</f>
        <v>0</v>
      </c>
      <c r="BL345" s="19" t="s">
        <v>140</v>
      </c>
      <c r="BM345" s="219" t="s">
        <v>670</v>
      </c>
    </row>
    <row r="346" s="2" customFormat="1" ht="66.75" customHeight="1">
      <c r="A346" s="40"/>
      <c r="B346" s="41"/>
      <c r="C346" s="207" t="s">
        <v>671</v>
      </c>
      <c r="D346" s="207" t="s">
        <v>136</v>
      </c>
      <c r="E346" s="208" t="s">
        <v>672</v>
      </c>
      <c r="F346" s="209" t="s">
        <v>673</v>
      </c>
      <c r="G346" s="210" t="s">
        <v>148</v>
      </c>
      <c r="H346" s="211">
        <v>223</v>
      </c>
      <c r="I346" s="212"/>
      <c r="J346" s="213">
        <f>ROUND(I346*H346,2)</f>
        <v>0</v>
      </c>
      <c r="K346" s="214"/>
      <c r="L346" s="46"/>
      <c r="M346" s="215" t="s">
        <v>19</v>
      </c>
      <c r="N346" s="216" t="s">
        <v>44</v>
      </c>
      <c r="O346" s="86"/>
      <c r="P346" s="217">
        <f>O346*H346</f>
        <v>0</v>
      </c>
      <c r="Q346" s="217">
        <v>0.0086</v>
      </c>
      <c r="R346" s="217">
        <f>Q346*H346</f>
        <v>1.9178</v>
      </c>
      <c r="S346" s="217">
        <v>0</v>
      </c>
      <c r="T346" s="218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9" t="s">
        <v>140</v>
      </c>
      <c r="AT346" s="219" t="s">
        <v>136</v>
      </c>
      <c r="AU346" s="219" t="s">
        <v>83</v>
      </c>
      <c r="AY346" s="19" t="s">
        <v>133</v>
      </c>
      <c r="BE346" s="220">
        <f>IF(N346="základní",J346,0)</f>
        <v>0</v>
      </c>
      <c r="BF346" s="220">
        <f>IF(N346="snížená",J346,0)</f>
        <v>0</v>
      </c>
      <c r="BG346" s="220">
        <f>IF(N346="zákl. přenesená",J346,0)</f>
        <v>0</v>
      </c>
      <c r="BH346" s="220">
        <f>IF(N346="sníž. přenesená",J346,0)</f>
        <v>0</v>
      </c>
      <c r="BI346" s="220">
        <f>IF(N346="nulová",J346,0)</f>
        <v>0</v>
      </c>
      <c r="BJ346" s="19" t="s">
        <v>81</v>
      </c>
      <c r="BK346" s="220">
        <f>ROUND(I346*H346,2)</f>
        <v>0</v>
      </c>
      <c r="BL346" s="19" t="s">
        <v>140</v>
      </c>
      <c r="BM346" s="219" t="s">
        <v>674</v>
      </c>
    </row>
    <row r="347" s="2" customFormat="1">
      <c r="A347" s="40"/>
      <c r="B347" s="41"/>
      <c r="C347" s="42"/>
      <c r="D347" s="221" t="s">
        <v>142</v>
      </c>
      <c r="E347" s="42"/>
      <c r="F347" s="222" t="s">
        <v>675</v>
      </c>
      <c r="G347" s="42"/>
      <c r="H347" s="42"/>
      <c r="I347" s="223"/>
      <c r="J347" s="42"/>
      <c r="K347" s="42"/>
      <c r="L347" s="46"/>
      <c r="M347" s="224"/>
      <c r="N347" s="225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142</v>
      </c>
      <c r="AU347" s="19" t="s">
        <v>83</v>
      </c>
    </row>
    <row r="348" s="15" customFormat="1">
      <c r="A348" s="15"/>
      <c r="B348" s="249"/>
      <c r="C348" s="250"/>
      <c r="D348" s="228" t="s">
        <v>144</v>
      </c>
      <c r="E348" s="251" t="s">
        <v>19</v>
      </c>
      <c r="F348" s="252" t="s">
        <v>676</v>
      </c>
      <c r="G348" s="250"/>
      <c r="H348" s="251" t="s">
        <v>19</v>
      </c>
      <c r="I348" s="253"/>
      <c r="J348" s="250"/>
      <c r="K348" s="250"/>
      <c r="L348" s="254"/>
      <c r="M348" s="255"/>
      <c r="N348" s="256"/>
      <c r="O348" s="256"/>
      <c r="P348" s="256"/>
      <c r="Q348" s="256"/>
      <c r="R348" s="256"/>
      <c r="S348" s="256"/>
      <c r="T348" s="257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58" t="s">
        <v>144</v>
      </c>
      <c r="AU348" s="258" t="s">
        <v>83</v>
      </c>
      <c r="AV348" s="15" t="s">
        <v>81</v>
      </c>
      <c r="AW348" s="15" t="s">
        <v>35</v>
      </c>
      <c r="AX348" s="15" t="s">
        <v>73</v>
      </c>
      <c r="AY348" s="258" t="s">
        <v>133</v>
      </c>
    </row>
    <row r="349" s="13" customFormat="1">
      <c r="A349" s="13"/>
      <c r="B349" s="226"/>
      <c r="C349" s="227"/>
      <c r="D349" s="228" t="s">
        <v>144</v>
      </c>
      <c r="E349" s="229" t="s">
        <v>19</v>
      </c>
      <c r="F349" s="230" t="s">
        <v>677</v>
      </c>
      <c r="G349" s="227"/>
      <c r="H349" s="231">
        <v>151.94</v>
      </c>
      <c r="I349" s="232"/>
      <c r="J349" s="227"/>
      <c r="K349" s="227"/>
      <c r="L349" s="233"/>
      <c r="M349" s="234"/>
      <c r="N349" s="235"/>
      <c r="O349" s="235"/>
      <c r="P349" s="235"/>
      <c r="Q349" s="235"/>
      <c r="R349" s="235"/>
      <c r="S349" s="235"/>
      <c r="T349" s="23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7" t="s">
        <v>144</v>
      </c>
      <c r="AU349" s="237" t="s">
        <v>83</v>
      </c>
      <c r="AV349" s="13" t="s">
        <v>83</v>
      </c>
      <c r="AW349" s="13" t="s">
        <v>35</v>
      </c>
      <c r="AX349" s="13" t="s">
        <v>73</v>
      </c>
      <c r="AY349" s="237" t="s">
        <v>133</v>
      </c>
    </row>
    <row r="350" s="15" customFormat="1">
      <c r="A350" s="15"/>
      <c r="B350" s="249"/>
      <c r="C350" s="250"/>
      <c r="D350" s="228" t="s">
        <v>144</v>
      </c>
      <c r="E350" s="251" t="s">
        <v>19</v>
      </c>
      <c r="F350" s="252" t="s">
        <v>678</v>
      </c>
      <c r="G350" s="250"/>
      <c r="H350" s="251" t="s">
        <v>19</v>
      </c>
      <c r="I350" s="253"/>
      <c r="J350" s="250"/>
      <c r="K350" s="250"/>
      <c r="L350" s="254"/>
      <c r="M350" s="255"/>
      <c r="N350" s="256"/>
      <c r="O350" s="256"/>
      <c r="P350" s="256"/>
      <c r="Q350" s="256"/>
      <c r="R350" s="256"/>
      <c r="S350" s="256"/>
      <c r="T350" s="257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58" t="s">
        <v>144</v>
      </c>
      <c r="AU350" s="258" t="s">
        <v>83</v>
      </c>
      <c r="AV350" s="15" t="s">
        <v>81</v>
      </c>
      <c r="AW350" s="15" t="s">
        <v>35</v>
      </c>
      <c r="AX350" s="15" t="s">
        <v>73</v>
      </c>
      <c r="AY350" s="258" t="s">
        <v>133</v>
      </c>
    </row>
    <row r="351" s="13" customFormat="1">
      <c r="A351" s="13"/>
      <c r="B351" s="226"/>
      <c r="C351" s="227"/>
      <c r="D351" s="228" t="s">
        <v>144</v>
      </c>
      <c r="E351" s="229" t="s">
        <v>19</v>
      </c>
      <c r="F351" s="230" t="s">
        <v>679</v>
      </c>
      <c r="G351" s="227"/>
      <c r="H351" s="231">
        <v>48.700000000000003</v>
      </c>
      <c r="I351" s="232"/>
      <c r="J351" s="227"/>
      <c r="K351" s="227"/>
      <c r="L351" s="233"/>
      <c r="M351" s="234"/>
      <c r="N351" s="235"/>
      <c r="O351" s="235"/>
      <c r="P351" s="235"/>
      <c r="Q351" s="235"/>
      <c r="R351" s="235"/>
      <c r="S351" s="235"/>
      <c r="T351" s="23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7" t="s">
        <v>144</v>
      </c>
      <c r="AU351" s="237" t="s">
        <v>83</v>
      </c>
      <c r="AV351" s="13" t="s">
        <v>83</v>
      </c>
      <c r="AW351" s="13" t="s">
        <v>35</v>
      </c>
      <c r="AX351" s="13" t="s">
        <v>73</v>
      </c>
      <c r="AY351" s="237" t="s">
        <v>133</v>
      </c>
    </row>
    <row r="352" s="15" customFormat="1">
      <c r="A352" s="15"/>
      <c r="B352" s="249"/>
      <c r="C352" s="250"/>
      <c r="D352" s="228" t="s">
        <v>144</v>
      </c>
      <c r="E352" s="251" t="s">
        <v>19</v>
      </c>
      <c r="F352" s="252" t="s">
        <v>680</v>
      </c>
      <c r="G352" s="250"/>
      <c r="H352" s="251" t="s">
        <v>19</v>
      </c>
      <c r="I352" s="253"/>
      <c r="J352" s="250"/>
      <c r="K352" s="250"/>
      <c r="L352" s="254"/>
      <c r="M352" s="255"/>
      <c r="N352" s="256"/>
      <c r="O352" s="256"/>
      <c r="P352" s="256"/>
      <c r="Q352" s="256"/>
      <c r="R352" s="256"/>
      <c r="S352" s="256"/>
      <c r="T352" s="257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58" t="s">
        <v>144</v>
      </c>
      <c r="AU352" s="258" t="s">
        <v>83</v>
      </c>
      <c r="AV352" s="15" t="s">
        <v>81</v>
      </c>
      <c r="AW352" s="15" t="s">
        <v>35</v>
      </c>
      <c r="AX352" s="15" t="s">
        <v>73</v>
      </c>
      <c r="AY352" s="258" t="s">
        <v>133</v>
      </c>
    </row>
    <row r="353" s="13" customFormat="1">
      <c r="A353" s="13"/>
      <c r="B353" s="226"/>
      <c r="C353" s="227"/>
      <c r="D353" s="228" t="s">
        <v>144</v>
      </c>
      <c r="E353" s="229" t="s">
        <v>19</v>
      </c>
      <c r="F353" s="230" t="s">
        <v>681</v>
      </c>
      <c r="G353" s="227"/>
      <c r="H353" s="231">
        <v>22.359999999999999</v>
      </c>
      <c r="I353" s="232"/>
      <c r="J353" s="227"/>
      <c r="K353" s="227"/>
      <c r="L353" s="233"/>
      <c r="M353" s="234"/>
      <c r="N353" s="235"/>
      <c r="O353" s="235"/>
      <c r="P353" s="235"/>
      <c r="Q353" s="235"/>
      <c r="R353" s="235"/>
      <c r="S353" s="235"/>
      <c r="T353" s="23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7" t="s">
        <v>144</v>
      </c>
      <c r="AU353" s="237" t="s">
        <v>83</v>
      </c>
      <c r="AV353" s="13" t="s">
        <v>83</v>
      </c>
      <c r="AW353" s="13" t="s">
        <v>35</v>
      </c>
      <c r="AX353" s="13" t="s">
        <v>73</v>
      </c>
      <c r="AY353" s="237" t="s">
        <v>133</v>
      </c>
    </row>
    <row r="354" s="14" customFormat="1">
      <c r="A354" s="14"/>
      <c r="B354" s="238"/>
      <c r="C354" s="239"/>
      <c r="D354" s="228" t="s">
        <v>144</v>
      </c>
      <c r="E354" s="240" t="s">
        <v>19</v>
      </c>
      <c r="F354" s="241" t="s">
        <v>153</v>
      </c>
      <c r="G354" s="239"/>
      <c r="H354" s="242">
        <v>223</v>
      </c>
      <c r="I354" s="243"/>
      <c r="J354" s="239"/>
      <c r="K354" s="239"/>
      <c r="L354" s="244"/>
      <c r="M354" s="245"/>
      <c r="N354" s="246"/>
      <c r="O354" s="246"/>
      <c r="P354" s="246"/>
      <c r="Q354" s="246"/>
      <c r="R354" s="246"/>
      <c r="S354" s="246"/>
      <c r="T354" s="247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8" t="s">
        <v>144</v>
      </c>
      <c r="AU354" s="248" t="s">
        <v>83</v>
      </c>
      <c r="AV354" s="14" t="s">
        <v>140</v>
      </c>
      <c r="AW354" s="14" t="s">
        <v>35</v>
      </c>
      <c r="AX354" s="14" t="s">
        <v>81</v>
      </c>
      <c r="AY354" s="248" t="s">
        <v>133</v>
      </c>
    </row>
    <row r="355" s="2" customFormat="1" ht="21.75" customHeight="1">
      <c r="A355" s="40"/>
      <c r="B355" s="41"/>
      <c r="C355" s="262" t="s">
        <v>682</v>
      </c>
      <c r="D355" s="262" t="s">
        <v>363</v>
      </c>
      <c r="E355" s="263" t="s">
        <v>683</v>
      </c>
      <c r="F355" s="264" t="s">
        <v>684</v>
      </c>
      <c r="G355" s="265" t="s">
        <v>148</v>
      </c>
      <c r="H355" s="266">
        <v>230</v>
      </c>
      <c r="I355" s="267"/>
      <c r="J355" s="268">
        <f>ROUND(I355*H355,2)</f>
        <v>0</v>
      </c>
      <c r="K355" s="269"/>
      <c r="L355" s="270"/>
      <c r="M355" s="271" t="s">
        <v>19</v>
      </c>
      <c r="N355" s="272" t="s">
        <v>44</v>
      </c>
      <c r="O355" s="86"/>
      <c r="P355" s="217">
        <f>O355*H355</f>
        <v>0</v>
      </c>
      <c r="Q355" s="217">
        <v>0.0023999999999999998</v>
      </c>
      <c r="R355" s="217">
        <f>Q355*H355</f>
        <v>0.55199999999999994</v>
      </c>
      <c r="S355" s="217">
        <v>0</v>
      </c>
      <c r="T355" s="218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9" t="s">
        <v>184</v>
      </c>
      <c r="AT355" s="219" t="s">
        <v>363</v>
      </c>
      <c r="AU355" s="219" t="s">
        <v>83</v>
      </c>
      <c r="AY355" s="19" t="s">
        <v>133</v>
      </c>
      <c r="BE355" s="220">
        <f>IF(N355="základní",J355,0)</f>
        <v>0</v>
      </c>
      <c r="BF355" s="220">
        <f>IF(N355="snížená",J355,0)</f>
        <v>0</v>
      </c>
      <c r="BG355" s="220">
        <f>IF(N355="zákl. přenesená",J355,0)</f>
        <v>0</v>
      </c>
      <c r="BH355" s="220">
        <f>IF(N355="sníž. přenesená",J355,0)</f>
        <v>0</v>
      </c>
      <c r="BI355" s="220">
        <f>IF(N355="nulová",J355,0)</f>
        <v>0</v>
      </c>
      <c r="BJ355" s="19" t="s">
        <v>81</v>
      </c>
      <c r="BK355" s="220">
        <f>ROUND(I355*H355,2)</f>
        <v>0</v>
      </c>
      <c r="BL355" s="19" t="s">
        <v>140</v>
      </c>
      <c r="BM355" s="219" t="s">
        <v>685</v>
      </c>
    </row>
    <row r="356" s="2" customFormat="1" ht="24.15" customHeight="1">
      <c r="A356" s="40"/>
      <c r="B356" s="41"/>
      <c r="C356" s="207" t="s">
        <v>686</v>
      </c>
      <c r="D356" s="207" t="s">
        <v>136</v>
      </c>
      <c r="E356" s="208" t="s">
        <v>687</v>
      </c>
      <c r="F356" s="209" t="s">
        <v>688</v>
      </c>
      <c r="G356" s="210" t="s">
        <v>217</v>
      </c>
      <c r="H356" s="211">
        <v>47.549999999999997</v>
      </c>
      <c r="I356" s="212"/>
      <c r="J356" s="213">
        <f>ROUND(I356*H356,2)</f>
        <v>0</v>
      </c>
      <c r="K356" s="214"/>
      <c r="L356" s="46"/>
      <c r="M356" s="215" t="s">
        <v>19</v>
      </c>
      <c r="N356" s="216" t="s">
        <v>44</v>
      </c>
      <c r="O356" s="86"/>
      <c r="P356" s="217">
        <f>O356*H356</f>
        <v>0</v>
      </c>
      <c r="Q356" s="217">
        <v>3.0000000000000001E-05</v>
      </c>
      <c r="R356" s="217">
        <f>Q356*H356</f>
        <v>0.0014265</v>
      </c>
      <c r="S356" s="217">
        <v>0</v>
      </c>
      <c r="T356" s="218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9" t="s">
        <v>140</v>
      </c>
      <c r="AT356" s="219" t="s">
        <v>136</v>
      </c>
      <c r="AU356" s="219" t="s">
        <v>83</v>
      </c>
      <c r="AY356" s="19" t="s">
        <v>133</v>
      </c>
      <c r="BE356" s="220">
        <f>IF(N356="základní",J356,0)</f>
        <v>0</v>
      </c>
      <c r="BF356" s="220">
        <f>IF(N356="snížená",J356,0)</f>
        <v>0</v>
      </c>
      <c r="BG356" s="220">
        <f>IF(N356="zákl. přenesená",J356,0)</f>
        <v>0</v>
      </c>
      <c r="BH356" s="220">
        <f>IF(N356="sníž. přenesená",J356,0)</f>
        <v>0</v>
      </c>
      <c r="BI356" s="220">
        <f>IF(N356="nulová",J356,0)</f>
        <v>0</v>
      </c>
      <c r="BJ356" s="19" t="s">
        <v>81</v>
      </c>
      <c r="BK356" s="220">
        <f>ROUND(I356*H356,2)</f>
        <v>0</v>
      </c>
      <c r="BL356" s="19" t="s">
        <v>140</v>
      </c>
      <c r="BM356" s="219" t="s">
        <v>689</v>
      </c>
    </row>
    <row r="357" s="2" customFormat="1">
      <c r="A357" s="40"/>
      <c r="B357" s="41"/>
      <c r="C357" s="42"/>
      <c r="D357" s="221" t="s">
        <v>142</v>
      </c>
      <c r="E357" s="42"/>
      <c r="F357" s="222" t="s">
        <v>690</v>
      </c>
      <c r="G357" s="42"/>
      <c r="H357" s="42"/>
      <c r="I357" s="223"/>
      <c r="J357" s="42"/>
      <c r="K357" s="42"/>
      <c r="L357" s="46"/>
      <c r="M357" s="224"/>
      <c r="N357" s="225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142</v>
      </c>
      <c r="AU357" s="19" t="s">
        <v>83</v>
      </c>
    </row>
    <row r="358" s="15" customFormat="1">
      <c r="A358" s="15"/>
      <c r="B358" s="249"/>
      <c r="C358" s="250"/>
      <c r="D358" s="228" t="s">
        <v>144</v>
      </c>
      <c r="E358" s="251" t="s">
        <v>19</v>
      </c>
      <c r="F358" s="252" t="s">
        <v>676</v>
      </c>
      <c r="G358" s="250"/>
      <c r="H358" s="251" t="s">
        <v>19</v>
      </c>
      <c r="I358" s="253"/>
      <c r="J358" s="250"/>
      <c r="K358" s="250"/>
      <c r="L358" s="254"/>
      <c r="M358" s="255"/>
      <c r="N358" s="256"/>
      <c r="O358" s="256"/>
      <c r="P358" s="256"/>
      <c r="Q358" s="256"/>
      <c r="R358" s="256"/>
      <c r="S358" s="256"/>
      <c r="T358" s="257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58" t="s">
        <v>144</v>
      </c>
      <c r="AU358" s="258" t="s">
        <v>83</v>
      </c>
      <c r="AV358" s="15" t="s">
        <v>81</v>
      </c>
      <c r="AW358" s="15" t="s">
        <v>35</v>
      </c>
      <c r="AX358" s="15" t="s">
        <v>73</v>
      </c>
      <c r="AY358" s="258" t="s">
        <v>133</v>
      </c>
    </row>
    <row r="359" s="13" customFormat="1">
      <c r="A359" s="13"/>
      <c r="B359" s="226"/>
      <c r="C359" s="227"/>
      <c r="D359" s="228" t="s">
        <v>144</v>
      </c>
      <c r="E359" s="229" t="s">
        <v>19</v>
      </c>
      <c r="F359" s="230" t="s">
        <v>691</v>
      </c>
      <c r="G359" s="227"/>
      <c r="H359" s="231">
        <v>27.600000000000001</v>
      </c>
      <c r="I359" s="232"/>
      <c r="J359" s="227"/>
      <c r="K359" s="227"/>
      <c r="L359" s="233"/>
      <c r="M359" s="234"/>
      <c r="N359" s="235"/>
      <c r="O359" s="235"/>
      <c r="P359" s="235"/>
      <c r="Q359" s="235"/>
      <c r="R359" s="235"/>
      <c r="S359" s="235"/>
      <c r="T359" s="236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7" t="s">
        <v>144</v>
      </c>
      <c r="AU359" s="237" t="s">
        <v>83</v>
      </c>
      <c r="AV359" s="13" t="s">
        <v>83</v>
      </c>
      <c r="AW359" s="13" t="s">
        <v>35</v>
      </c>
      <c r="AX359" s="13" t="s">
        <v>73</v>
      </c>
      <c r="AY359" s="237" t="s">
        <v>133</v>
      </c>
    </row>
    <row r="360" s="15" customFormat="1">
      <c r="A360" s="15"/>
      <c r="B360" s="249"/>
      <c r="C360" s="250"/>
      <c r="D360" s="228" t="s">
        <v>144</v>
      </c>
      <c r="E360" s="251" t="s">
        <v>19</v>
      </c>
      <c r="F360" s="252" t="s">
        <v>678</v>
      </c>
      <c r="G360" s="250"/>
      <c r="H360" s="251" t="s">
        <v>19</v>
      </c>
      <c r="I360" s="253"/>
      <c r="J360" s="250"/>
      <c r="K360" s="250"/>
      <c r="L360" s="254"/>
      <c r="M360" s="255"/>
      <c r="N360" s="256"/>
      <c r="O360" s="256"/>
      <c r="P360" s="256"/>
      <c r="Q360" s="256"/>
      <c r="R360" s="256"/>
      <c r="S360" s="256"/>
      <c r="T360" s="257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58" t="s">
        <v>144</v>
      </c>
      <c r="AU360" s="258" t="s">
        <v>83</v>
      </c>
      <c r="AV360" s="15" t="s">
        <v>81</v>
      </c>
      <c r="AW360" s="15" t="s">
        <v>35</v>
      </c>
      <c r="AX360" s="15" t="s">
        <v>73</v>
      </c>
      <c r="AY360" s="258" t="s">
        <v>133</v>
      </c>
    </row>
    <row r="361" s="13" customFormat="1">
      <c r="A361" s="13"/>
      <c r="B361" s="226"/>
      <c r="C361" s="227"/>
      <c r="D361" s="228" t="s">
        <v>144</v>
      </c>
      <c r="E361" s="229" t="s">
        <v>19</v>
      </c>
      <c r="F361" s="230" t="s">
        <v>692</v>
      </c>
      <c r="G361" s="227"/>
      <c r="H361" s="231">
        <v>6.7999999999999998</v>
      </c>
      <c r="I361" s="232"/>
      <c r="J361" s="227"/>
      <c r="K361" s="227"/>
      <c r="L361" s="233"/>
      <c r="M361" s="234"/>
      <c r="N361" s="235"/>
      <c r="O361" s="235"/>
      <c r="P361" s="235"/>
      <c r="Q361" s="235"/>
      <c r="R361" s="235"/>
      <c r="S361" s="235"/>
      <c r="T361" s="23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7" t="s">
        <v>144</v>
      </c>
      <c r="AU361" s="237" t="s">
        <v>83</v>
      </c>
      <c r="AV361" s="13" t="s">
        <v>83</v>
      </c>
      <c r="AW361" s="13" t="s">
        <v>35</v>
      </c>
      <c r="AX361" s="13" t="s">
        <v>73</v>
      </c>
      <c r="AY361" s="237" t="s">
        <v>133</v>
      </c>
    </row>
    <row r="362" s="15" customFormat="1">
      <c r="A362" s="15"/>
      <c r="B362" s="249"/>
      <c r="C362" s="250"/>
      <c r="D362" s="228" t="s">
        <v>144</v>
      </c>
      <c r="E362" s="251" t="s">
        <v>19</v>
      </c>
      <c r="F362" s="252" t="s">
        <v>680</v>
      </c>
      <c r="G362" s="250"/>
      <c r="H362" s="251" t="s">
        <v>19</v>
      </c>
      <c r="I362" s="253"/>
      <c r="J362" s="250"/>
      <c r="K362" s="250"/>
      <c r="L362" s="254"/>
      <c r="M362" s="255"/>
      <c r="N362" s="256"/>
      <c r="O362" s="256"/>
      <c r="P362" s="256"/>
      <c r="Q362" s="256"/>
      <c r="R362" s="256"/>
      <c r="S362" s="256"/>
      <c r="T362" s="257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58" t="s">
        <v>144</v>
      </c>
      <c r="AU362" s="258" t="s">
        <v>83</v>
      </c>
      <c r="AV362" s="15" t="s">
        <v>81</v>
      </c>
      <c r="AW362" s="15" t="s">
        <v>35</v>
      </c>
      <c r="AX362" s="15" t="s">
        <v>73</v>
      </c>
      <c r="AY362" s="258" t="s">
        <v>133</v>
      </c>
    </row>
    <row r="363" s="13" customFormat="1">
      <c r="A363" s="13"/>
      <c r="B363" s="226"/>
      <c r="C363" s="227"/>
      <c r="D363" s="228" t="s">
        <v>144</v>
      </c>
      <c r="E363" s="229" t="s">
        <v>19</v>
      </c>
      <c r="F363" s="230" t="s">
        <v>693</v>
      </c>
      <c r="G363" s="227"/>
      <c r="H363" s="231">
        <v>13.15</v>
      </c>
      <c r="I363" s="232"/>
      <c r="J363" s="227"/>
      <c r="K363" s="227"/>
      <c r="L363" s="233"/>
      <c r="M363" s="234"/>
      <c r="N363" s="235"/>
      <c r="O363" s="235"/>
      <c r="P363" s="235"/>
      <c r="Q363" s="235"/>
      <c r="R363" s="235"/>
      <c r="S363" s="235"/>
      <c r="T363" s="23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7" t="s">
        <v>144</v>
      </c>
      <c r="AU363" s="237" t="s">
        <v>83</v>
      </c>
      <c r="AV363" s="13" t="s">
        <v>83</v>
      </c>
      <c r="AW363" s="13" t="s">
        <v>35</v>
      </c>
      <c r="AX363" s="13" t="s">
        <v>73</v>
      </c>
      <c r="AY363" s="237" t="s">
        <v>133</v>
      </c>
    </row>
    <row r="364" s="14" customFormat="1">
      <c r="A364" s="14"/>
      <c r="B364" s="238"/>
      <c r="C364" s="239"/>
      <c r="D364" s="228" t="s">
        <v>144</v>
      </c>
      <c r="E364" s="240" t="s">
        <v>19</v>
      </c>
      <c r="F364" s="241" t="s">
        <v>153</v>
      </c>
      <c r="G364" s="239"/>
      <c r="H364" s="242">
        <v>47.549999999999997</v>
      </c>
      <c r="I364" s="243"/>
      <c r="J364" s="239"/>
      <c r="K364" s="239"/>
      <c r="L364" s="244"/>
      <c r="M364" s="245"/>
      <c r="N364" s="246"/>
      <c r="O364" s="246"/>
      <c r="P364" s="246"/>
      <c r="Q364" s="246"/>
      <c r="R364" s="246"/>
      <c r="S364" s="246"/>
      <c r="T364" s="247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8" t="s">
        <v>144</v>
      </c>
      <c r="AU364" s="248" t="s">
        <v>83</v>
      </c>
      <c r="AV364" s="14" t="s">
        <v>140</v>
      </c>
      <c r="AW364" s="14" t="s">
        <v>35</v>
      </c>
      <c r="AX364" s="14" t="s">
        <v>81</v>
      </c>
      <c r="AY364" s="248" t="s">
        <v>133</v>
      </c>
    </row>
    <row r="365" s="2" customFormat="1" ht="24.15" customHeight="1">
      <c r="A365" s="40"/>
      <c r="B365" s="41"/>
      <c r="C365" s="262" t="s">
        <v>694</v>
      </c>
      <c r="D365" s="262" t="s">
        <v>363</v>
      </c>
      <c r="E365" s="263" t="s">
        <v>695</v>
      </c>
      <c r="F365" s="264" t="s">
        <v>696</v>
      </c>
      <c r="G365" s="265" t="s">
        <v>217</v>
      </c>
      <c r="H365" s="266">
        <v>50</v>
      </c>
      <c r="I365" s="267"/>
      <c r="J365" s="268">
        <f>ROUND(I365*H365,2)</f>
        <v>0</v>
      </c>
      <c r="K365" s="269"/>
      <c r="L365" s="270"/>
      <c r="M365" s="271" t="s">
        <v>19</v>
      </c>
      <c r="N365" s="272" t="s">
        <v>44</v>
      </c>
      <c r="O365" s="86"/>
      <c r="P365" s="217">
        <f>O365*H365</f>
        <v>0</v>
      </c>
      <c r="Q365" s="217">
        <v>0.00059999999999999995</v>
      </c>
      <c r="R365" s="217">
        <f>Q365*H365</f>
        <v>0.029999999999999999</v>
      </c>
      <c r="S365" s="217">
        <v>0</v>
      </c>
      <c r="T365" s="218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9" t="s">
        <v>184</v>
      </c>
      <c r="AT365" s="219" t="s">
        <v>363</v>
      </c>
      <c r="AU365" s="219" t="s">
        <v>83</v>
      </c>
      <c r="AY365" s="19" t="s">
        <v>133</v>
      </c>
      <c r="BE365" s="220">
        <f>IF(N365="základní",J365,0)</f>
        <v>0</v>
      </c>
      <c r="BF365" s="220">
        <f>IF(N365="snížená",J365,0)</f>
        <v>0</v>
      </c>
      <c r="BG365" s="220">
        <f>IF(N365="zákl. přenesená",J365,0)</f>
        <v>0</v>
      </c>
      <c r="BH365" s="220">
        <f>IF(N365="sníž. přenesená",J365,0)</f>
        <v>0</v>
      </c>
      <c r="BI365" s="220">
        <f>IF(N365="nulová",J365,0)</f>
        <v>0</v>
      </c>
      <c r="BJ365" s="19" t="s">
        <v>81</v>
      </c>
      <c r="BK365" s="220">
        <f>ROUND(I365*H365,2)</f>
        <v>0</v>
      </c>
      <c r="BL365" s="19" t="s">
        <v>140</v>
      </c>
      <c r="BM365" s="219" t="s">
        <v>697</v>
      </c>
    </row>
    <row r="366" s="2" customFormat="1" ht="24.15" customHeight="1">
      <c r="A366" s="40"/>
      <c r="B366" s="41"/>
      <c r="C366" s="207" t="s">
        <v>698</v>
      </c>
      <c r="D366" s="207" t="s">
        <v>136</v>
      </c>
      <c r="E366" s="208" t="s">
        <v>699</v>
      </c>
      <c r="F366" s="209" t="s">
        <v>700</v>
      </c>
      <c r="G366" s="210" t="s">
        <v>217</v>
      </c>
      <c r="H366" s="211">
        <v>127.59999999999999</v>
      </c>
      <c r="I366" s="212"/>
      <c r="J366" s="213">
        <f>ROUND(I366*H366,2)</f>
        <v>0</v>
      </c>
      <c r="K366" s="214"/>
      <c r="L366" s="46"/>
      <c r="M366" s="215" t="s">
        <v>19</v>
      </c>
      <c r="N366" s="216" t="s">
        <v>44</v>
      </c>
      <c r="O366" s="86"/>
      <c r="P366" s="217">
        <f>O366*H366</f>
        <v>0</v>
      </c>
      <c r="Q366" s="217">
        <v>0</v>
      </c>
      <c r="R366" s="217">
        <f>Q366*H366</f>
        <v>0</v>
      </c>
      <c r="S366" s="217">
        <v>0</v>
      </c>
      <c r="T366" s="218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9" t="s">
        <v>140</v>
      </c>
      <c r="AT366" s="219" t="s">
        <v>136</v>
      </c>
      <c r="AU366" s="219" t="s">
        <v>83</v>
      </c>
      <c r="AY366" s="19" t="s">
        <v>133</v>
      </c>
      <c r="BE366" s="220">
        <f>IF(N366="základní",J366,0)</f>
        <v>0</v>
      </c>
      <c r="BF366" s="220">
        <f>IF(N366="snížená",J366,0)</f>
        <v>0</v>
      </c>
      <c r="BG366" s="220">
        <f>IF(N366="zákl. přenesená",J366,0)</f>
        <v>0</v>
      </c>
      <c r="BH366" s="220">
        <f>IF(N366="sníž. přenesená",J366,0)</f>
        <v>0</v>
      </c>
      <c r="BI366" s="220">
        <f>IF(N366="nulová",J366,0)</f>
        <v>0</v>
      </c>
      <c r="BJ366" s="19" t="s">
        <v>81</v>
      </c>
      <c r="BK366" s="220">
        <f>ROUND(I366*H366,2)</f>
        <v>0</v>
      </c>
      <c r="BL366" s="19" t="s">
        <v>140</v>
      </c>
      <c r="BM366" s="219" t="s">
        <v>701</v>
      </c>
    </row>
    <row r="367" s="2" customFormat="1">
      <c r="A367" s="40"/>
      <c r="B367" s="41"/>
      <c r="C367" s="42"/>
      <c r="D367" s="221" t="s">
        <v>142</v>
      </c>
      <c r="E367" s="42"/>
      <c r="F367" s="222" t="s">
        <v>702</v>
      </c>
      <c r="G367" s="42"/>
      <c r="H367" s="42"/>
      <c r="I367" s="223"/>
      <c r="J367" s="42"/>
      <c r="K367" s="42"/>
      <c r="L367" s="46"/>
      <c r="M367" s="224"/>
      <c r="N367" s="225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142</v>
      </c>
      <c r="AU367" s="19" t="s">
        <v>83</v>
      </c>
    </row>
    <row r="368" s="15" customFormat="1">
      <c r="A368" s="15"/>
      <c r="B368" s="249"/>
      <c r="C368" s="250"/>
      <c r="D368" s="228" t="s">
        <v>144</v>
      </c>
      <c r="E368" s="251" t="s">
        <v>19</v>
      </c>
      <c r="F368" s="252" t="s">
        <v>703</v>
      </c>
      <c r="G368" s="250"/>
      <c r="H368" s="251" t="s">
        <v>19</v>
      </c>
      <c r="I368" s="253"/>
      <c r="J368" s="250"/>
      <c r="K368" s="250"/>
      <c r="L368" s="254"/>
      <c r="M368" s="255"/>
      <c r="N368" s="256"/>
      <c r="O368" s="256"/>
      <c r="P368" s="256"/>
      <c r="Q368" s="256"/>
      <c r="R368" s="256"/>
      <c r="S368" s="256"/>
      <c r="T368" s="257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58" t="s">
        <v>144</v>
      </c>
      <c r="AU368" s="258" t="s">
        <v>83</v>
      </c>
      <c r="AV368" s="15" t="s">
        <v>81</v>
      </c>
      <c r="AW368" s="15" t="s">
        <v>35</v>
      </c>
      <c r="AX368" s="15" t="s">
        <v>73</v>
      </c>
      <c r="AY368" s="258" t="s">
        <v>133</v>
      </c>
    </row>
    <row r="369" s="13" customFormat="1">
      <c r="A369" s="13"/>
      <c r="B369" s="226"/>
      <c r="C369" s="227"/>
      <c r="D369" s="228" t="s">
        <v>144</v>
      </c>
      <c r="E369" s="229" t="s">
        <v>19</v>
      </c>
      <c r="F369" s="230" t="s">
        <v>704</v>
      </c>
      <c r="G369" s="227"/>
      <c r="H369" s="231">
        <v>6</v>
      </c>
      <c r="I369" s="232"/>
      <c r="J369" s="227"/>
      <c r="K369" s="227"/>
      <c r="L369" s="233"/>
      <c r="M369" s="234"/>
      <c r="N369" s="235"/>
      <c r="O369" s="235"/>
      <c r="P369" s="235"/>
      <c r="Q369" s="235"/>
      <c r="R369" s="235"/>
      <c r="S369" s="235"/>
      <c r="T369" s="23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7" t="s">
        <v>144</v>
      </c>
      <c r="AU369" s="237" t="s">
        <v>83</v>
      </c>
      <c r="AV369" s="13" t="s">
        <v>83</v>
      </c>
      <c r="AW369" s="13" t="s">
        <v>35</v>
      </c>
      <c r="AX369" s="13" t="s">
        <v>73</v>
      </c>
      <c r="AY369" s="237" t="s">
        <v>133</v>
      </c>
    </row>
    <row r="370" s="15" customFormat="1">
      <c r="A370" s="15"/>
      <c r="B370" s="249"/>
      <c r="C370" s="250"/>
      <c r="D370" s="228" t="s">
        <v>144</v>
      </c>
      <c r="E370" s="251" t="s">
        <v>19</v>
      </c>
      <c r="F370" s="252" t="s">
        <v>705</v>
      </c>
      <c r="G370" s="250"/>
      <c r="H370" s="251" t="s">
        <v>19</v>
      </c>
      <c r="I370" s="253"/>
      <c r="J370" s="250"/>
      <c r="K370" s="250"/>
      <c r="L370" s="254"/>
      <c r="M370" s="255"/>
      <c r="N370" s="256"/>
      <c r="O370" s="256"/>
      <c r="P370" s="256"/>
      <c r="Q370" s="256"/>
      <c r="R370" s="256"/>
      <c r="S370" s="256"/>
      <c r="T370" s="257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58" t="s">
        <v>144</v>
      </c>
      <c r="AU370" s="258" t="s">
        <v>83</v>
      </c>
      <c r="AV370" s="15" t="s">
        <v>81</v>
      </c>
      <c r="AW370" s="15" t="s">
        <v>35</v>
      </c>
      <c r="AX370" s="15" t="s">
        <v>73</v>
      </c>
      <c r="AY370" s="258" t="s">
        <v>133</v>
      </c>
    </row>
    <row r="371" s="13" customFormat="1">
      <c r="A371" s="13"/>
      <c r="B371" s="226"/>
      <c r="C371" s="227"/>
      <c r="D371" s="228" t="s">
        <v>144</v>
      </c>
      <c r="E371" s="229" t="s">
        <v>19</v>
      </c>
      <c r="F371" s="230" t="s">
        <v>706</v>
      </c>
      <c r="G371" s="227"/>
      <c r="H371" s="231">
        <v>15</v>
      </c>
      <c r="I371" s="232"/>
      <c r="J371" s="227"/>
      <c r="K371" s="227"/>
      <c r="L371" s="233"/>
      <c r="M371" s="234"/>
      <c r="N371" s="235"/>
      <c r="O371" s="235"/>
      <c r="P371" s="235"/>
      <c r="Q371" s="235"/>
      <c r="R371" s="235"/>
      <c r="S371" s="235"/>
      <c r="T371" s="23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7" t="s">
        <v>144</v>
      </c>
      <c r="AU371" s="237" t="s">
        <v>83</v>
      </c>
      <c r="AV371" s="13" t="s">
        <v>83</v>
      </c>
      <c r="AW371" s="13" t="s">
        <v>35</v>
      </c>
      <c r="AX371" s="13" t="s">
        <v>73</v>
      </c>
      <c r="AY371" s="237" t="s">
        <v>133</v>
      </c>
    </row>
    <row r="372" s="15" customFormat="1">
      <c r="A372" s="15"/>
      <c r="B372" s="249"/>
      <c r="C372" s="250"/>
      <c r="D372" s="228" t="s">
        <v>144</v>
      </c>
      <c r="E372" s="251" t="s">
        <v>19</v>
      </c>
      <c r="F372" s="252" t="s">
        <v>707</v>
      </c>
      <c r="G372" s="250"/>
      <c r="H372" s="251" t="s">
        <v>19</v>
      </c>
      <c r="I372" s="253"/>
      <c r="J372" s="250"/>
      <c r="K372" s="250"/>
      <c r="L372" s="254"/>
      <c r="M372" s="255"/>
      <c r="N372" s="256"/>
      <c r="O372" s="256"/>
      <c r="P372" s="256"/>
      <c r="Q372" s="256"/>
      <c r="R372" s="256"/>
      <c r="S372" s="256"/>
      <c r="T372" s="257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58" t="s">
        <v>144</v>
      </c>
      <c r="AU372" s="258" t="s">
        <v>83</v>
      </c>
      <c r="AV372" s="15" t="s">
        <v>81</v>
      </c>
      <c r="AW372" s="15" t="s">
        <v>35</v>
      </c>
      <c r="AX372" s="15" t="s">
        <v>73</v>
      </c>
      <c r="AY372" s="258" t="s">
        <v>133</v>
      </c>
    </row>
    <row r="373" s="13" customFormat="1">
      <c r="A373" s="13"/>
      <c r="B373" s="226"/>
      <c r="C373" s="227"/>
      <c r="D373" s="228" t="s">
        <v>144</v>
      </c>
      <c r="E373" s="229" t="s">
        <v>19</v>
      </c>
      <c r="F373" s="230" t="s">
        <v>640</v>
      </c>
      <c r="G373" s="227"/>
      <c r="H373" s="231">
        <v>45.600000000000001</v>
      </c>
      <c r="I373" s="232"/>
      <c r="J373" s="227"/>
      <c r="K373" s="227"/>
      <c r="L373" s="233"/>
      <c r="M373" s="234"/>
      <c r="N373" s="235"/>
      <c r="O373" s="235"/>
      <c r="P373" s="235"/>
      <c r="Q373" s="235"/>
      <c r="R373" s="235"/>
      <c r="S373" s="235"/>
      <c r="T373" s="23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7" t="s">
        <v>144</v>
      </c>
      <c r="AU373" s="237" t="s">
        <v>83</v>
      </c>
      <c r="AV373" s="13" t="s">
        <v>83</v>
      </c>
      <c r="AW373" s="13" t="s">
        <v>35</v>
      </c>
      <c r="AX373" s="13" t="s">
        <v>73</v>
      </c>
      <c r="AY373" s="237" t="s">
        <v>133</v>
      </c>
    </row>
    <row r="374" s="13" customFormat="1">
      <c r="A374" s="13"/>
      <c r="B374" s="226"/>
      <c r="C374" s="227"/>
      <c r="D374" s="228" t="s">
        <v>144</v>
      </c>
      <c r="E374" s="229" t="s">
        <v>19</v>
      </c>
      <c r="F374" s="230" t="s">
        <v>641</v>
      </c>
      <c r="G374" s="227"/>
      <c r="H374" s="231">
        <v>7.7000000000000002</v>
      </c>
      <c r="I374" s="232"/>
      <c r="J374" s="227"/>
      <c r="K374" s="227"/>
      <c r="L374" s="233"/>
      <c r="M374" s="234"/>
      <c r="N374" s="235"/>
      <c r="O374" s="235"/>
      <c r="P374" s="235"/>
      <c r="Q374" s="235"/>
      <c r="R374" s="235"/>
      <c r="S374" s="235"/>
      <c r="T374" s="23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7" t="s">
        <v>144</v>
      </c>
      <c r="AU374" s="237" t="s">
        <v>83</v>
      </c>
      <c r="AV374" s="13" t="s">
        <v>83</v>
      </c>
      <c r="AW374" s="13" t="s">
        <v>35</v>
      </c>
      <c r="AX374" s="13" t="s">
        <v>73</v>
      </c>
      <c r="AY374" s="237" t="s">
        <v>133</v>
      </c>
    </row>
    <row r="375" s="15" customFormat="1">
      <c r="A375" s="15"/>
      <c r="B375" s="249"/>
      <c r="C375" s="250"/>
      <c r="D375" s="228" t="s">
        <v>144</v>
      </c>
      <c r="E375" s="251" t="s">
        <v>19</v>
      </c>
      <c r="F375" s="252" t="s">
        <v>708</v>
      </c>
      <c r="G375" s="250"/>
      <c r="H375" s="251" t="s">
        <v>19</v>
      </c>
      <c r="I375" s="253"/>
      <c r="J375" s="250"/>
      <c r="K375" s="250"/>
      <c r="L375" s="254"/>
      <c r="M375" s="255"/>
      <c r="N375" s="256"/>
      <c r="O375" s="256"/>
      <c r="P375" s="256"/>
      <c r="Q375" s="256"/>
      <c r="R375" s="256"/>
      <c r="S375" s="256"/>
      <c r="T375" s="257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58" t="s">
        <v>144</v>
      </c>
      <c r="AU375" s="258" t="s">
        <v>83</v>
      </c>
      <c r="AV375" s="15" t="s">
        <v>81</v>
      </c>
      <c r="AW375" s="15" t="s">
        <v>35</v>
      </c>
      <c r="AX375" s="15" t="s">
        <v>73</v>
      </c>
      <c r="AY375" s="258" t="s">
        <v>133</v>
      </c>
    </row>
    <row r="376" s="13" customFormat="1">
      <c r="A376" s="13"/>
      <c r="B376" s="226"/>
      <c r="C376" s="227"/>
      <c r="D376" s="228" t="s">
        <v>144</v>
      </c>
      <c r="E376" s="229" t="s">
        <v>19</v>
      </c>
      <c r="F376" s="230" t="s">
        <v>640</v>
      </c>
      <c r="G376" s="227"/>
      <c r="H376" s="231">
        <v>45.600000000000001</v>
      </c>
      <c r="I376" s="232"/>
      <c r="J376" s="227"/>
      <c r="K376" s="227"/>
      <c r="L376" s="233"/>
      <c r="M376" s="234"/>
      <c r="N376" s="235"/>
      <c r="O376" s="235"/>
      <c r="P376" s="235"/>
      <c r="Q376" s="235"/>
      <c r="R376" s="235"/>
      <c r="S376" s="235"/>
      <c r="T376" s="23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7" t="s">
        <v>144</v>
      </c>
      <c r="AU376" s="237" t="s">
        <v>83</v>
      </c>
      <c r="AV376" s="13" t="s">
        <v>83</v>
      </c>
      <c r="AW376" s="13" t="s">
        <v>35</v>
      </c>
      <c r="AX376" s="13" t="s">
        <v>73</v>
      </c>
      <c r="AY376" s="237" t="s">
        <v>133</v>
      </c>
    </row>
    <row r="377" s="13" customFormat="1">
      <c r="A377" s="13"/>
      <c r="B377" s="226"/>
      <c r="C377" s="227"/>
      <c r="D377" s="228" t="s">
        <v>144</v>
      </c>
      <c r="E377" s="229" t="s">
        <v>19</v>
      </c>
      <c r="F377" s="230" t="s">
        <v>641</v>
      </c>
      <c r="G377" s="227"/>
      <c r="H377" s="231">
        <v>7.7000000000000002</v>
      </c>
      <c r="I377" s="232"/>
      <c r="J377" s="227"/>
      <c r="K377" s="227"/>
      <c r="L377" s="233"/>
      <c r="M377" s="234"/>
      <c r="N377" s="235"/>
      <c r="O377" s="235"/>
      <c r="P377" s="235"/>
      <c r="Q377" s="235"/>
      <c r="R377" s="235"/>
      <c r="S377" s="235"/>
      <c r="T377" s="23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7" t="s">
        <v>144</v>
      </c>
      <c r="AU377" s="237" t="s">
        <v>83</v>
      </c>
      <c r="AV377" s="13" t="s">
        <v>83</v>
      </c>
      <c r="AW377" s="13" t="s">
        <v>35</v>
      </c>
      <c r="AX377" s="13" t="s">
        <v>73</v>
      </c>
      <c r="AY377" s="237" t="s">
        <v>133</v>
      </c>
    </row>
    <row r="378" s="14" customFormat="1">
      <c r="A378" s="14"/>
      <c r="B378" s="238"/>
      <c r="C378" s="239"/>
      <c r="D378" s="228" t="s">
        <v>144</v>
      </c>
      <c r="E378" s="240" t="s">
        <v>19</v>
      </c>
      <c r="F378" s="241" t="s">
        <v>153</v>
      </c>
      <c r="G378" s="239"/>
      <c r="H378" s="242">
        <v>127.59999999999999</v>
      </c>
      <c r="I378" s="243"/>
      <c r="J378" s="239"/>
      <c r="K378" s="239"/>
      <c r="L378" s="244"/>
      <c r="M378" s="245"/>
      <c r="N378" s="246"/>
      <c r="O378" s="246"/>
      <c r="P378" s="246"/>
      <c r="Q378" s="246"/>
      <c r="R378" s="246"/>
      <c r="S378" s="246"/>
      <c r="T378" s="24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8" t="s">
        <v>144</v>
      </c>
      <c r="AU378" s="248" t="s">
        <v>83</v>
      </c>
      <c r="AV378" s="14" t="s">
        <v>140</v>
      </c>
      <c r="AW378" s="14" t="s">
        <v>35</v>
      </c>
      <c r="AX378" s="14" t="s">
        <v>81</v>
      </c>
      <c r="AY378" s="248" t="s">
        <v>133</v>
      </c>
    </row>
    <row r="379" s="2" customFormat="1" ht="24.15" customHeight="1">
      <c r="A379" s="40"/>
      <c r="B379" s="41"/>
      <c r="C379" s="262" t="s">
        <v>709</v>
      </c>
      <c r="D379" s="262" t="s">
        <v>363</v>
      </c>
      <c r="E379" s="263" t="s">
        <v>710</v>
      </c>
      <c r="F379" s="264" t="s">
        <v>711</v>
      </c>
      <c r="G379" s="265" t="s">
        <v>217</v>
      </c>
      <c r="H379" s="266">
        <v>70</v>
      </c>
      <c r="I379" s="267"/>
      <c r="J379" s="268">
        <f>ROUND(I379*H379,2)</f>
        <v>0</v>
      </c>
      <c r="K379" s="269"/>
      <c r="L379" s="270"/>
      <c r="M379" s="271" t="s">
        <v>19</v>
      </c>
      <c r="N379" s="272" t="s">
        <v>44</v>
      </c>
      <c r="O379" s="86"/>
      <c r="P379" s="217">
        <f>O379*H379</f>
        <v>0</v>
      </c>
      <c r="Q379" s="217">
        <v>3.0000000000000001E-05</v>
      </c>
      <c r="R379" s="217">
        <f>Q379*H379</f>
        <v>0.0020999999999999999</v>
      </c>
      <c r="S379" s="217">
        <v>0</v>
      </c>
      <c r="T379" s="218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9" t="s">
        <v>184</v>
      </c>
      <c r="AT379" s="219" t="s">
        <v>363</v>
      </c>
      <c r="AU379" s="219" t="s">
        <v>83</v>
      </c>
      <c r="AY379" s="19" t="s">
        <v>133</v>
      </c>
      <c r="BE379" s="220">
        <f>IF(N379="základní",J379,0)</f>
        <v>0</v>
      </c>
      <c r="BF379" s="220">
        <f>IF(N379="snížená",J379,0)</f>
        <v>0</v>
      </c>
      <c r="BG379" s="220">
        <f>IF(N379="zákl. přenesená",J379,0)</f>
        <v>0</v>
      </c>
      <c r="BH379" s="220">
        <f>IF(N379="sníž. přenesená",J379,0)</f>
        <v>0</v>
      </c>
      <c r="BI379" s="220">
        <f>IF(N379="nulová",J379,0)</f>
        <v>0</v>
      </c>
      <c r="BJ379" s="19" t="s">
        <v>81</v>
      </c>
      <c r="BK379" s="220">
        <f>ROUND(I379*H379,2)</f>
        <v>0</v>
      </c>
      <c r="BL379" s="19" t="s">
        <v>140</v>
      </c>
      <c r="BM379" s="219" t="s">
        <v>712</v>
      </c>
    </row>
    <row r="380" s="2" customFormat="1" ht="24.15" customHeight="1">
      <c r="A380" s="40"/>
      <c r="B380" s="41"/>
      <c r="C380" s="262" t="s">
        <v>713</v>
      </c>
      <c r="D380" s="262" t="s">
        <v>363</v>
      </c>
      <c r="E380" s="263" t="s">
        <v>714</v>
      </c>
      <c r="F380" s="264" t="s">
        <v>715</v>
      </c>
      <c r="G380" s="265" t="s">
        <v>217</v>
      </c>
      <c r="H380" s="266">
        <v>6</v>
      </c>
      <c r="I380" s="267"/>
      <c r="J380" s="268">
        <f>ROUND(I380*H380,2)</f>
        <v>0</v>
      </c>
      <c r="K380" s="269"/>
      <c r="L380" s="270"/>
      <c r="M380" s="271" t="s">
        <v>19</v>
      </c>
      <c r="N380" s="272" t="s">
        <v>44</v>
      </c>
      <c r="O380" s="86"/>
      <c r="P380" s="217">
        <f>O380*H380</f>
        <v>0</v>
      </c>
      <c r="Q380" s="217">
        <v>0.00050000000000000001</v>
      </c>
      <c r="R380" s="217">
        <f>Q380*H380</f>
        <v>0.0030000000000000001</v>
      </c>
      <c r="S380" s="217">
        <v>0</v>
      </c>
      <c r="T380" s="218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9" t="s">
        <v>184</v>
      </c>
      <c r="AT380" s="219" t="s">
        <v>363</v>
      </c>
      <c r="AU380" s="219" t="s">
        <v>83</v>
      </c>
      <c r="AY380" s="19" t="s">
        <v>133</v>
      </c>
      <c r="BE380" s="220">
        <f>IF(N380="základní",J380,0)</f>
        <v>0</v>
      </c>
      <c r="BF380" s="220">
        <f>IF(N380="snížená",J380,0)</f>
        <v>0</v>
      </c>
      <c r="BG380" s="220">
        <f>IF(N380="zákl. přenesená",J380,0)</f>
        <v>0</v>
      </c>
      <c r="BH380" s="220">
        <f>IF(N380="sníž. přenesená",J380,0)</f>
        <v>0</v>
      </c>
      <c r="BI380" s="220">
        <f>IF(N380="nulová",J380,0)</f>
        <v>0</v>
      </c>
      <c r="BJ380" s="19" t="s">
        <v>81</v>
      </c>
      <c r="BK380" s="220">
        <f>ROUND(I380*H380,2)</f>
        <v>0</v>
      </c>
      <c r="BL380" s="19" t="s">
        <v>140</v>
      </c>
      <c r="BM380" s="219" t="s">
        <v>716</v>
      </c>
    </row>
    <row r="381" s="2" customFormat="1" ht="24.15" customHeight="1">
      <c r="A381" s="40"/>
      <c r="B381" s="41"/>
      <c r="C381" s="262" t="s">
        <v>717</v>
      </c>
      <c r="D381" s="262" t="s">
        <v>363</v>
      </c>
      <c r="E381" s="263" t="s">
        <v>656</v>
      </c>
      <c r="F381" s="264" t="s">
        <v>657</v>
      </c>
      <c r="G381" s="265" t="s">
        <v>217</v>
      </c>
      <c r="H381" s="266">
        <v>70</v>
      </c>
      <c r="I381" s="267"/>
      <c r="J381" s="268">
        <f>ROUND(I381*H381,2)</f>
        <v>0</v>
      </c>
      <c r="K381" s="269"/>
      <c r="L381" s="270"/>
      <c r="M381" s="271" t="s">
        <v>19</v>
      </c>
      <c r="N381" s="272" t="s">
        <v>44</v>
      </c>
      <c r="O381" s="86"/>
      <c r="P381" s="217">
        <f>O381*H381</f>
        <v>0</v>
      </c>
      <c r="Q381" s="217">
        <v>4.0000000000000003E-05</v>
      </c>
      <c r="R381" s="217">
        <f>Q381*H381</f>
        <v>0.0028000000000000004</v>
      </c>
      <c r="S381" s="217">
        <v>0</v>
      </c>
      <c r="T381" s="218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19" t="s">
        <v>184</v>
      </c>
      <c r="AT381" s="219" t="s">
        <v>363</v>
      </c>
      <c r="AU381" s="219" t="s">
        <v>83</v>
      </c>
      <c r="AY381" s="19" t="s">
        <v>133</v>
      </c>
      <c r="BE381" s="220">
        <f>IF(N381="základní",J381,0)</f>
        <v>0</v>
      </c>
      <c r="BF381" s="220">
        <f>IF(N381="snížená",J381,0)</f>
        <v>0</v>
      </c>
      <c r="BG381" s="220">
        <f>IF(N381="zákl. přenesená",J381,0)</f>
        <v>0</v>
      </c>
      <c r="BH381" s="220">
        <f>IF(N381="sníž. přenesená",J381,0)</f>
        <v>0</v>
      </c>
      <c r="BI381" s="220">
        <f>IF(N381="nulová",J381,0)</f>
        <v>0</v>
      </c>
      <c r="BJ381" s="19" t="s">
        <v>81</v>
      </c>
      <c r="BK381" s="220">
        <f>ROUND(I381*H381,2)</f>
        <v>0</v>
      </c>
      <c r="BL381" s="19" t="s">
        <v>140</v>
      </c>
      <c r="BM381" s="219" t="s">
        <v>718</v>
      </c>
    </row>
    <row r="382" s="2" customFormat="1" ht="55.5" customHeight="1">
      <c r="A382" s="40"/>
      <c r="B382" s="41"/>
      <c r="C382" s="207" t="s">
        <v>719</v>
      </c>
      <c r="D382" s="207" t="s">
        <v>136</v>
      </c>
      <c r="E382" s="208" t="s">
        <v>720</v>
      </c>
      <c r="F382" s="209" t="s">
        <v>721</v>
      </c>
      <c r="G382" s="210" t="s">
        <v>148</v>
      </c>
      <c r="H382" s="211">
        <v>223</v>
      </c>
      <c r="I382" s="212"/>
      <c r="J382" s="213">
        <f>ROUND(I382*H382,2)</f>
        <v>0</v>
      </c>
      <c r="K382" s="214"/>
      <c r="L382" s="46"/>
      <c r="M382" s="215" t="s">
        <v>19</v>
      </c>
      <c r="N382" s="216" t="s">
        <v>44</v>
      </c>
      <c r="O382" s="86"/>
      <c r="P382" s="217">
        <f>O382*H382</f>
        <v>0</v>
      </c>
      <c r="Q382" s="217">
        <v>0.00348</v>
      </c>
      <c r="R382" s="217">
        <f>Q382*H382</f>
        <v>0.77603999999999995</v>
      </c>
      <c r="S382" s="217">
        <v>0</v>
      </c>
      <c r="T382" s="218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9" t="s">
        <v>140</v>
      </c>
      <c r="AT382" s="219" t="s">
        <v>136</v>
      </c>
      <c r="AU382" s="219" t="s">
        <v>83</v>
      </c>
      <c r="AY382" s="19" t="s">
        <v>133</v>
      </c>
      <c r="BE382" s="220">
        <f>IF(N382="základní",J382,0)</f>
        <v>0</v>
      </c>
      <c r="BF382" s="220">
        <f>IF(N382="snížená",J382,0)</f>
        <v>0</v>
      </c>
      <c r="BG382" s="220">
        <f>IF(N382="zákl. přenesená",J382,0)</f>
        <v>0</v>
      </c>
      <c r="BH382" s="220">
        <f>IF(N382="sníž. přenesená",J382,0)</f>
        <v>0</v>
      </c>
      <c r="BI382" s="220">
        <f>IF(N382="nulová",J382,0)</f>
        <v>0</v>
      </c>
      <c r="BJ382" s="19" t="s">
        <v>81</v>
      </c>
      <c r="BK382" s="220">
        <f>ROUND(I382*H382,2)</f>
        <v>0</v>
      </c>
      <c r="BL382" s="19" t="s">
        <v>140</v>
      </c>
      <c r="BM382" s="219" t="s">
        <v>722</v>
      </c>
    </row>
    <row r="383" s="2" customFormat="1" ht="37.8" customHeight="1">
      <c r="A383" s="40"/>
      <c r="B383" s="41"/>
      <c r="C383" s="207" t="s">
        <v>723</v>
      </c>
      <c r="D383" s="207" t="s">
        <v>136</v>
      </c>
      <c r="E383" s="208" t="s">
        <v>724</v>
      </c>
      <c r="F383" s="209" t="s">
        <v>725</v>
      </c>
      <c r="G383" s="210" t="s">
        <v>148</v>
      </c>
      <c r="H383" s="211">
        <v>29.850000000000001</v>
      </c>
      <c r="I383" s="212"/>
      <c r="J383" s="213">
        <f>ROUND(I383*H383,2)</f>
        <v>0</v>
      </c>
      <c r="K383" s="214"/>
      <c r="L383" s="46"/>
      <c r="M383" s="215" t="s">
        <v>19</v>
      </c>
      <c r="N383" s="216" t="s">
        <v>44</v>
      </c>
      <c r="O383" s="86"/>
      <c r="P383" s="217">
        <f>O383*H383</f>
        <v>0</v>
      </c>
      <c r="Q383" s="217">
        <v>0</v>
      </c>
      <c r="R383" s="217">
        <f>Q383*H383</f>
        <v>0</v>
      </c>
      <c r="S383" s="217">
        <v>1.0000000000000001E-05</v>
      </c>
      <c r="T383" s="218">
        <f>S383*H383</f>
        <v>0.00029850000000000005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9" t="s">
        <v>140</v>
      </c>
      <c r="AT383" s="219" t="s">
        <v>136</v>
      </c>
      <c r="AU383" s="219" t="s">
        <v>83</v>
      </c>
      <c r="AY383" s="19" t="s">
        <v>133</v>
      </c>
      <c r="BE383" s="220">
        <f>IF(N383="základní",J383,0)</f>
        <v>0</v>
      </c>
      <c r="BF383" s="220">
        <f>IF(N383="snížená",J383,0)</f>
        <v>0</v>
      </c>
      <c r="BG383" s="220">
        <f>IF(N383="zákl. přenesená",J383,0)</f>
        <v>0</v>
      </c>
      <c r="BH383" s="220">
        <f>IF(N383="sníž. přenesená",J383,0)</f>
        <v>0</v>
      </c>
      <c r="BI383" s="220">
        <f>IF(N383="nulová",J383,0)</f>
        <v>0</v>
      </c>
      <c r="BJ383" s="19" t="s">
        <v>81</v>
      </c>
      <c r="BK383" s="220">
        <f>ROUND(I383*H383,2)</f>
        <v>0</v>
      </c>
      <c r="BL383" s="19" t="s">
        <v>140</v>
      </c>
      <c r="BM383" s="219" t="s">
        <v>726</v>
      </c>
    </row>
    <row r="384" s="2" customFormat="1">
      <c r="A384" s="40"/>
      <c r="B384" s="41"/>
      <c r="C384" s="42"/>
      <c r="D384" s="221" t="s">
        <v>142</v>
      </c>
      <c r="E384" s="42"/>
      <c r="F384" s="222" t="s">
        <v>727</v>
      </c>
      <c r="G384" s="42"/>
      <c r="H384" s="42"/>
      <c r="I384" s="223"/>
      <c r="J384" s="42"/>
      <c r="K384" s="42"/>
      <c r="L384" s="46"/>
      <c r="M384" s="224"/>
      <c r="N384" s="225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142</v>
      </c>
      <c r="AU384" s="19" t="s">
        <v>83</v>
      </c>
    </row>
    <row r="385" s="15" customFormat="1">
      <c r="A385" s="15"/>
      <c r="B385" s="249"/>
      <c r="C385" s="250"/>
      <c r="D385" s="228" t="s">
        <v>144</v>
      </c>
      <c r="E385" s="251" t="s">
        <v>19</v>
      </c>
      <c r="F385" s="252" t="s">
        <v>728</v>
      </c>
      <c r="G385" s="250"/>
      <c r="H385" s="251" t="s">
        <v>19</v>
      </c>
      <c r="I385" s="253"/>
      <c r="J385" s="250"/>
      <c r="K385" s="250"/>
      <c r="L385" s="254"/>
      <c r="M385" s="255"/>
      <c r="N385" s="256"/>
      <c r="O385" s="256"/>
      <c r="P385" s="256"/>
      <c r="Q385" s="256"/>
      <c r="R385" s="256"/>
      <c r="S385" s="256"/>
      <c r="T385" s="257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58" t="s">
        <v>144</v>
      </c>
      <c r="AU385" s="258" t="s">
        <v>83</v>
      </c>
      <c r="AV385" s="15" t="s">
        <v>81</v>
      </c>
      <c r="AW385" s="15" t="s">
        <v>35</v>
      </c>
      <c r="AX385" s="15" t="s">
        <v>73</v>
      </c>
      <c r="AY385" s="258" t="s">
        <v>133</v>
      </c>
    </row>
    <row r="386" s="13" customFormat="1">
      <c r="A386" s="13"/>
      <c r="B386" s="226"/>
      <c r="C386" s="227"/>
      <c r="D386" s="228" t="s">
        <v>144</v>
      </c>
      <c r="E386" s="229" t="s">
        <v>19</v>
      </c>
      <c r="F386" s="230" t="s">
        <v>729</v>
      </c>
      <c r="G386" s="227"/>
      <c r="H386" s="231">
        <v>29.850000000000001</v>
      </c>
      <c r="I386" s="232"/>
      <c r="J386" s="227"/>
      <c r="K386" s="227"/>
      <c r="L386" s="233"/>
      <c r="M386" s="234"/>
      <c r="N386" s="235"/>
      <c r="O386" s="235"/>
      <c r="P386" s="235"/>
      <c r="Q386" s="235"/>
      <c r="R386" s="235"/>
      <c r="S386" s="235"/>
      <c r="T386" s="236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7" t="s">
        <v>144</v>
      </c>
      <c r="AU386" s="237" t="s">
        <v>83</v>
      </c>
      <c r="AV386" s="13" t="s">
        <v>83</v>
      </c>
      <c r="AW386" s="13" t="s">
        <v>35</v>
      </c>
      <c r="AX386" s="13" t="s">
        <v>81</v>
      </c>
      <c r="AY386" s="237" t="s">
        <v>133</v>
      </c>
    </row>
    <row r="387" s="2" customFormat="1" ht="37.8" customHeight="1">
      <c r="A387" s="40"/>
      <c r="B387" s="41"/>
      <c r="C387" s="207" t="s">
        <v>730</v>
      </c>
      <c r="D387" s="207" t="s">
        <v>136</v>
      </c>
      <c r="E387" s="208" t="s">
        <v>731</v>
      </c>
      <c r="F387" s="209" t="s">
        <v>732</v>
      </c>
      <c r="G387" s="210" t="s">
        <v>217</v>
      </c>
      <c r="H387" s="211">
        <v>132.30000000000001</v>
      </c>
      <c r="I387" s="212"/>
      <c r="J387" s="213">
        <f>ROUND(I387*H387,2)</f>
        <v>0</v>
      </c>
      <c r="K387" s="214"/>
      <c r="L387" s="46"/>
      <c r="M387" s="215" t="s">
        <v>19</v>
      </c>
      <c r="N387" s="216" t="s">
        <v>44</v>
      </c>
      <c r="O387" s="86"/>
      <c r="P387" s="217">
        <f>O387*H387</f>
        <v>0</v>
      </c>
      <c r="Q387" s="217">
        <v>0</v>
      </c>
      <c r="R387" s="217">
        <f>Q387*H387</f>
        <v>0</v>
      </c>
      <c r="S387" s="217">
        <v>0</v>
      </c>
      <c r="T387" s="218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19" t="s">
        <v>140</v>
      </c>
      <c r="AT387" s="219" t="s">
        <v>136</v>
      </c>
      <c r="AU387" s="219" t="s">
        <v>83</v>
      </c>
      <c r="AY387" s="19" t="s">
        <v>133</v>
      </c>
      <c r="BE387" s="220">
        <f>IF(N387="základní",J387,0)</f>
        <v>0</v>
      </c>
      <c r="BF387" s="220">
        <f>IF(N387="snížená",J387,0)</f>
        <v>0</v>
      </c>
      <c r="BG387" s="220">
        <f>IF(N387="zákl. přenesená",J387,0)</f>
        <v>0</v>
      </c>
      <c r="BH387" s="220">
        <f>IF(N387="sníž. přenesená",J387,0)</f>
        <v>0</v>
      </c>
      <c r="BI387" s="220">
        <f>IF(N387="nulová",J387,0)</f>
        <v>0</v>
      </c>
      <c r="BJ387" s="19" t="s">
        <v>81</v>
      </c>
      <c r="BK387" s="220">
        <f>ROUND(I387*H387,2)</f>
        <v>0</v>
      </c>
      <c r="BL387" s="19" t="s">
        <v>140</v>
      </c>
      <c r="BM387" s="219" t="s">
        <v>733</v>
      </c>
    </row>
    <row r="388" s="2" customFormat="1">
      <c r="A388" s="40"/>
      <c r="B388" s="41"/>
      <c r="C388" s="42"/>
      <c r="D388" s="221" t="s">
        <v>142</v>
      </c>
      <c r="E388" s="42"/>
      <c r="F388" s="222" t="s">
        <v>734</v>
      </c>
      <c r="G388" s="42"/>
      <c r="H388" s="42"/>
      <c r="I388" s="223"/>
      <c r="J388" s="42"/>
      <c r="K388" s="42"/>
      <c r="L388" s="46"/>
      <c r="M388" s="224"/>
      <c r="N388" s="225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142</v>
      </c>
      <c r="AU388" s="19" t="s">
        <v>83</v>
      </c>
    </row>
    <row r="389" s="15" customFormat="1">
      <c r="A389" s="15"/>
      <c r="B389" s="249"/>
      <c r="C389" s="250"/>
      <c r="D389" s="228" t="s">
        <v>144</v>
      </c>
      <c r="E389" s="251" t="s">
        <v>19</v>
      </c>
      <c r="F389" s="252" t="s">
        <v>735</v>
      </c>
      <c r="G389" s="250"/>
      <c r="H389" s="251" t="s">
        <v>19</v>
      </c>
      <c r="I389" s="253"/>
      <c r="J389" s="250"/>
      <c r="K389" s="250"/>
      <c r="L389" s="254"/>
      <c r="M389" s="255"/>
      <c r="N389" s="256"/>
      <c r="O389" s="256"/>
      <c r="P389" s="256"/>
      <c r="Q389" s="256"/>
      <c r="R389" s="256"/>
      <c r="S389" s="256"/>
      <c r="T389" s="257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58" t="s">
        <v>144</v>
      </c>
      <c r="AU389" s="258" t="s">
        <v>83</v>
      </c>
      <c r="AV389" s="15" t="s">
        <v>81</v>
      </c>
      <c r="AW389" s="15" t="s">
        <v>35</v>
      </c>
      <c r="AX389" s="15" t="s">
        <v>73</v>
      </c>
      <c r="AY389" s="258" t="s">
        <v>133</v>
      </c>
    </row>
    <row r="390" s="13" customFormat="1">
      <c r="A390" s="13"/>
      <c r="B390" s="226"/>
      <c r="C390" s="227"/>
      <c r="D390" s="228" t="s">
        <v>144</v>
      </c>
      <c r="E390" s="229" t="s">
        <v>19</v>
      </c>
      <c r="F390" s="230" t="s">
        <v>736</v>
      </c>
      <c r="G390" s="227"/>
      <c r="H390" s="231">
        <v>65.299999999999997</v>
      </c>
      <c r="I390" s="232"/>
      <c r="J390" s="227"/>
      <c r="K390" s="227"/>
      <c r="L390" s="233"/>
      <c r="M390" s="234"/>
      <c r="N390" s="235"/>
      <c r="O390" s="235"/>
      <c r="P390" s="235"/>
      <c r="Q390" s="235"/>
      <c r="R390" s="235"/>
      <c r="S390" s="235"/>
      <c r="T390" s="236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7" t="s">
        <v>144</v>
      </c>
      <c r="AU390" s="237" t="s">
        <v>83</v>
      </c>
      <c r="AV390" s="13" t="s">
        <v>83</v>
      </c>
      <c r="AW390" s="13" t="s">
        <v>35</v>
      </c>
      <c r="AX390" s="13" t="s">
        <v>73</v>
      </c>
      <c r="AY390" s="237" t="s">
        <v>133</v>
      </c>
    </row>
    <row r="391" s="15" customFormat="1">
      <c r="A391" s="15"/>
      <c r="B391" s="249"/>
      <c r="C391" s="250"/>
      <c r="D391" s="228" t="s">
        <v>144</v>
      </c>
      <c r="E391" s="251" t="s">
        <v>19</v>
      </c>
      <c r="F391" s="252" t="s">
        <v>737</v>
      </c>
      <c r="G391" s="250"/>
      <c r="H391" s="251" t="s">
        <v>19</v>
      </c>
      <c r="I391" s="253"/>
      <c r="J391" s="250"/>
      <c r="K391" s="250"/>
      <c r="L391" s="254"/>
      <c r="M391" s="255"/>
      <c r="N391" s="256"/>
      <c r="O391" s="256"/>
      <c r="P391" s="256"/>
      <c r="Q391" s="256"/>
      <c r="R391" s="256"/>
      <c r="S391" s="256"/>
      <c r="T391" s="257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58" t="s">
        <v>144</v>
      </c>
      <c r="AU391" s="258" t="s">
        <v>83</v>
      </c>
      <c r="AV391" s="15" t="s">
        <v>81</v>
      </c>
      <c r="AW391" s="15" t="s">
        <v>35</v>
      </c>
      <c r="AX391" s="15" t="s">
        <v>73</v>
      </c>
      <c r="AY391" s="258" t="s">
        <v>133</v>
      </c>
    </row>
    <row r="392" s="13" customFormat="1">
      <c r="A392" s="13"/>
      <c r="B392" s="226"/>
      <c r="C392" s="227"/>
      <c r="D392" s="228" t="s">
        <v>144</v>
      </c>
      <c r="E392" s="229" t="s">
        <v>19</v>
      </c>
      <c r="F392" s="230" t="s">
        <v>738</v>
      </c>
      <c r="G392" s="227"/>
      <c r="H392" s="231">
        <v>67</v>
      </c>
      <c r="I392" s="232"/>
      <c r="J392" s="227"/>
      <c r="K392" s="227"/>
      <c r="L392" s="233"/>
      <c r="M392" s="234"/>
      <c r="N392" s="235"/>
      <c r="O392" s="235"/>
      <c r="P392" s="235"/>
      <c r="Q392" s="235"/>
      <c r="R392" s="235"/>
      <c r="S392" s="235"/>
      <c r="T392" s="23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7" t="s">
        <v>144</v>
      </c>
      <c r="AU392" s="237" t="s">
        <v>83</v>
      </c>
      <c r="AV392" s="13" t="s">
        <v>83</v>
      </c>
      <c r="AW392" s="13" t="s">
        <v>35</v>
      </c>
      <c r="AX392" s="13" t="s">
        <v>73</v>
      </c>
      <c r="AY392" s="237" t="s">
        <v>133</v>
      </c>
    </row>
    <row r="393" s="14" customFormat="1">
      <c r="A393" s="14"/>
      <c r="B393" s="238"/>
      <c r="C393" s="239"/>
      <c r="D393" s="228" t="s">
        <v>144</v>
      </c>
      <c r="E393" s="240" t="s">
        <v>19</v>
      </c>
      <c r="F393" s="241" t="s">
        <v>153</v>
      </c>
      <c r="G393" s="239"/>
      <c r="H393" s="242">
        <v>132.30000000000001</v>
      </c>
      <c r="I393" s="243"/>
      <c r="J393" s="239"/>
      <c r="K393" s="239"/>
      <c r="L393" s="244"/>
      <c r="M393" s="245"/>
      <c r="N393" s="246"/>
      <c r="O393" s="246"/>
      <c r="P393" s="246"/>
      <c r="Q393" s="246"/>
      <c r="R393" s="246"/>
      <c r="S393" s="246"/>
      <c r="T393" s="247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8" t="s">
        <v>144</v>
      </c>
      <c r="AU393" s="248" t="s">
        <v>83</v>
      </c>
      <c r="AV393" s="14" t="s">
        <v>140</v>
      </c>
      <c r="AW393" s="14" t="s">
        <v>35</v>
      </c>
      <c r="AX393" s="14" t="s">
        <v>81</v>
      </c>
      <c r="AY393" s="248" t="s">
        <v>133</v>
      </c>
    </row>
    <row r="394" s="2" customFormat="1" ht="33" customHeight="1">
      <c r="A394" s="40"/>
      <c r="B394" s="41"/>
      <c r="C394" s="207" t="s">
        <v>739</v>
      </c>
      <c r="D394" s="207" t="s">
        <v>136</v>
      </c>
      <c r="E394" s="208" t="s">
        <v>740</v>
      </c>
      <c r="F394" s="209" t="s">
        <v>741</v>
      </c>
      <c r="G394" s="210" t="s">
        <v>139</v>
      </c>
      <c r="H394" s="211">
        <v>3.161</v>
      </c>
      <c r="I394" s="212"/>
      <c r="J394" s="213">
        <f>ROUND(I394*H394,2)</f>
        <v>0</v>
      </c>
      <c r="K394" s="214"/>
      <c r="L394" s="46"/>
      <c r="M394" s="215" t="s">
        <v>19</v>
      </c>
      <c r="N394" s="216" t="s">
        <v>44</v>
      </c>
      <c r="O394" s="86"/>
      <c r="P394" s="217">
        <f>O394*H394</f>
        <v>0</v>
      </c>
      <c r="Q394" s="217">
        <v>2.5018699999999998</v>
      </c>
      <c r="R394" s="217">
        <f>Q394*H394</f>
        <v>7.9084110699999997</v>
      </c>
      <c r="S394" s="217">
        <v>0</v>
      </c>
      <c r="T394" s="218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9" t="s">
        <v>140</v>
      </c>
      <c r="AT394" s="219" t="s">
        <v>136</v>
      </c>
      <c r="AU394" s="219" t="s">
        <v>83</v>
      </c>
      <c r="AY394" s="19" t="s">
        <v>133</v>
      </c>
      <c r="BE394" s="220">
        <f>IF(N394="základní",J394,0)</f>
        <v>0</v>
      </c>
      <c r="BF394" s="220">
        <f>IF(N394="snížená",J394,0)</f>
        <v>0</v>
      </c>
      <c r="BG394" s="220">
        <f>IF(N394="zákl. přenesená",J394,0)</f>
        <v>0</v>
      </c>
      <c r="BH394" s="220">
        <f>IF(N394="sníž. přenesená",J394,0)</f>
        <v>0</v>
      </c>
      <c r="BI394" s="220">
        <f>IF(N394="nulová",J394,0)</f>
        <v>0</v>
      </c>
      <c r="BJ394" s="19" t="s">
        <v>81</v>
      </c>
      <c r="BK394" s="220">
        <f>ROUND(I394*H394,2)</f>
        <v>0</v>
      </c>
      <c r="BL394" s="19" t="s">
        <v>140</v>
      </c>
      <c r="BM394" s="219" t="s">
        <v>742</v>
      </c>
    </row>
    <row r="395" s="2" customFormat="1">
      <c r="A395" s="40"/>
      <c r="B395" s="41"/>
      <c r="C395" s="42"/>
      <c r="D395" s="221" t="s">
        <v>142</v>
      </c>
      <c r="E395" s="42"/>
      <c r="F395" s="222" t="s">
        <v>743</v>
      </c>
      <c r="G395" s="42"/>
      <c r="H395" s="42"/>
      <c r="I395" s="223"/>
      <c r="J395" s="42"/>
      <c r="K395" s="42"/>
      <c r="L395" s="46"/>
      <c r="M395" s="224"/>
      <c r="N395" s="225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142</v>
      </c>
      <c r="AU395" s="19" t="s">
        <v>83</v>
      </c>
    </row>
    <row r="396" s="15" customFormat="1">
      <c r="A396" s="15"/>
      <c r="B396" s="249"/>
      <c r="C396" s="250"/>
      <c r="D396" s="228" t="s">
        <v>144</v>
      </c>
      <c r="E396" s="251" t="s">
        <v>19</v>
      </c>
      <c r="F396" s="252" t="s">
        <v>744</v>
      </c>
      <c r="G396" s="250"/>
      <c r="H396" s="251" t="s">
        <v>19</v>
      </c>
      <c r="I396" s="253"/>
      <c r="J396" s="250"/>
      <c r="K396" s="250"/>
      <c r="L396" s="254"/>
      <c r="M396" s="255"/>
      <c r="N396" s="256"/>
      <c r="O396" s="256"/>
      <c r="P396" s="256"/>
      <c r="Q396" s="256"/>
      <c r="R396" s="256"/>
      <c r="S396" s="256"/>
      <c r="T396" s="257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58" t="s">
        <v>144</v>
      </c>
      <c r="AU396" s="258" t="s">
        <v>83</v>
      </c>
      <c r="AV396" s="15" t="s">
        <v>81</v>
      </c>
      <c r="AW396" s="15" t="s">
        <v>35</v>
      </c>
      <c r="AX396" s="15" t="s">
        <v>73</v>
      </c>
      <c r="AY396" s="258" t="s">
        <v>133</v>
      </c>
    </row>
    <row r="397" s="13" customFormat="1">
      <c r="A397" s="13"/>
      <c r="B397" s="226"/>
      <c r="C397" s="227"/>
      <c r="D397" s="228" t="s">
        <v>144</v>
      </c>
      <c r="E397" s="229" t="s">
        <v>19</v>
      </c>
      <c r="F397" s="230" t="s">
        <v>745</v>
      </c>
      <c r="G397" s="227"/>
      <c r="H397" s="231">
        <v>3.161</v>
      </c>
      <c r="I397" s="232"/>
      <c r="J397" s="227"/>
      <c r="K397" s="227"/>
      <c r="L397" s="233"/>
      <c r="M397" s="234"/>
      <c r="N397" s="235"/>
      <c r="O397" s="235"/>
      <c r="P397" s="235"/>
      <c r="Q397" s="235"/>
      <c r="R397" s="235"/>
      <c r="S397" s="235"/>
      <c r="T397" s="23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7" t="s">
        <v>144</v>
      </c>
      <c r="AU397" s="237" t="s">
        <v>83</v>
      </c>
      <c r="AV397" s="13" t="s">
        <v>83</v>
      </c>
      <c r="AW397" s="13" t="s">
        <v>35</v>
      </c>
      <c r="AX397" s="13" t="s">
        <v>81</v>
      </c>
      <c r="AY397" s="237" t="s">
        <v>133</v>
      </c>
    </row>
    <row r="398" s="2" customFormat="1" ht="37.8" customHeight="1">
      <c r="A398" s="40"/>
      <c r="B398" s="41"/>
      <c r="C398" s="207" t="s">
        <v>746</v>
      </c>
      <c r="D398" s="207" t="s">
        <v>136</v>
      </c>
      <c r="E398" s="208" t="s">
        <v>747</v>
      </c>
      <c r="F398" s="209" t="s">
        <v>748</v>
      </c>
      <c r="G398" s="210" t="s">
        <v>139</v>
      </c>
      <c r="H398" s="211">
        <v>3.5179999999999998</v>
      </c>
      <c r="I398" s="212"/>
      <c r="J398" s="213">
        <f>ROUND(I398*H398,2)</f>
        <v>0</v>
      </c>
      <c r="K398" s="214"/>
      <c r="L398" s="46"/>
      <c r="M398" s="215" t="s">
        <v>19</v>
      </c>
      <c r="N398" s="216" t="s">
        <v>44</v>
      </c>
      <c r="O398" s="86"/>
      <c r="P398" s="217">
        <f>O398*H398</f>
        <v>0</v>
      </c>
      <c r="Q398" s="217">
        <v>0.72099999999999997</v>
      </c>
      <c r="R398" s="217">
        <f>Q398*H398</f>
        <v>2.5364779999999998</v>
      </c>
      <c r="S398" s="217">
        <v>0</v>
      </c>
      <c r="T398" s="218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9" t="s">
        <v>140</v>
      </c>
      <c r="AT398" s="219" t="s">
        <v>136</v>
      </c>
      <c r="AU398" s="219" t="s">
        <v>83</v>
      </c>
      <c r="AY398" s="19" t="s">
        <v>133</v>
      </c>
      <c r="BE398" s="220">
        <f>IF(N398="základní",J398,0)</f>
        <v>0</v>
      </c>
      <c r="BF398" s="220">
        <f>IF(N398="snížená",J398,0)</f>
        <v>0</v>
      </c>
      <c r="BG398" s="220">
        <f>IF(N398="zákl. přenesená",J398,0)</f>
        <v>0</v>
      </c>
      <c r="BH398" s="220">
        <f>IF(N398="sníž. přenesená",J398,0)</f>
        <v>0</v>
      </c>
      <c r="BI398" s="220">
        <f>IF(N398="nulová",J398,0)</f>
        <v>0</v>
      </c>
      <c r="BJ398" s="19" t="s">
        <v>81</v>
      </c>
      <c r="BK398" s="220">
        <f>ROUND(I398*H398,2)</f>
        <v>0</v>
      </c>
      <c r="BL398" s="19" t="s">
        <v>140</v>
      </c>
      <c r="BM398" s="219" t="s">
        <v>749</v>
      </c>
    </row>
    <row r="399" s="2" customFormat="1">
      <c r="A399" s="40"/>
      <c r="B399" s="41"/>
      <c r="C399" s="42"/>
      <c r="D399" s="221" t="s">
        <v>142</v>
      </c>
      <c r="E399" s="42"/>
      <c r="F399" s="222" t="s">
        <v>750</v>
      </c>
      <c r="G399" s="42"/>
      <c r="H399" s="42"/>
      <c r="I399" s="223"/>
      <c r="J399" s="42"/>
      <c r="K399" s="42"/>
      <c r="L399" s="46"/>
      <c r="M399" s="224"/>
      <c r="N399" s="225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142</v>
      </c>
      <c r="AU399" s="19" t="s">
        <v>83</v>
      </c>
    </row>
    <row r="400" s="13" customFormat="1">
      <c r="A400" s="13"/>
      <c r="B400" s="226"/>
      <c r="C400" s="227"/>
      <c r="D400" s="228" t="s">
        <v>144</v>
      </c>
      <c r="E400" s="229" t="s">
        <v>19</v>
      </c>
      <c r="F400" s="230" t="s">
        <v>751</v>
      </c>
      <c r="G400" s="227"/>
      <c r="H400" s="231">
        <v>3.5179999999999998</v>
      </c>
      <c r="I400" s="232"/>
      <c r="J400" s="227"/>
      <c r="K400" s="227"/>
      <c r="L400" s="233"/>
      <c r="M400" s="234"/>
      <c r="N400" s="235"/>
      <c r="O400" s="235"/>
      <c r="P400" s="235"/>
      <c r="Q400" s="235"/>
      <c r="R400" s="235"/>
      <c r="S400" s="235"/>
      <c r="T400" s="23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7" t="s">
        <v>144</v>
      </c>
      <c r="AU400" s="237" t="s">
        <v>83</v>
      </c>
      <c r="AV400" s="13" t="s">
        <v>83</v>
      </c>
      <c r="AW400" s="13" t="s">
        <v>35</v>
      </c>
      <c r="AX400" s="13" t="s">
        <v>81</v>
      </c>
      <c r="AY400" s="237" t="s">
        <v>133</v>
      </c>
    </row>
    <row r="401" s="2" customFormat="1" ht="21.75" customHeight="1">
      <c r="A401" s="40"/>
      <c r="B401" s="41"/>
      <c r="C401" s="207" t="s">
        <v>752</v>
      </c>
      <c r="D401" s="207" t="s">
        <v>136</v>
      </c>
      <c r="E401" s="208" t="s">
        <v>753</v>
      </c>
      <c r="F401" s="209" t="s">
        <v>754</v>
      </c>
      <c r="G401" s="210" t="s">
        <v>253</v>
      </c>
      <c r="H401" s="211">
        <v>0.222</v>
      </c>
      <c r="I401" s="212"/>
      <c r="J401" s="213">
        <f>ROUND(I401*H401,2)</f>
        <v>0</v>
      </c>
      <c r="K401" s="214"/>
      <c r="L401" s="46"/>
      <c r="M401" s="215" t="s">
        <v>19</v>
      </c>
      <c r="N401" s="216" t="s">
        <v>44</v>
      </c>
      <c r="O401" s="86"/>
      <c r="P401" s="217">
        <f>O401*H401</f>
        <v>0</v>
      </c>
      <c r="Q401" s="217">
        <v>1.06277</v>
      </c>
      <c r="R401" s="217">
        <f>Q401*H401</f>
        <v>0.23593494000000001</v>
      </c>
      <c r="S401" s="217">
        <v>0</v>
      </c>
      <c r="T401" s="218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19" t="s">
        <v>140</v>
      </c>
      <c r="AT401" s="219" t="s">
        <v>136</v>
      </c>
      <c r="AU401" s="219" t="s">
        <v>83</v>
      </c>
      <c r="AY401" s="19" t="s">
        <v>133</v>
      </c>
      <c r="BE401" s="220">
        <f>IF(N401="základní",J401,0)</f>
        <v>0</v>
      </c>
      <c r="BF401" s="220">
        <f>IF(N401="snížená",J401,0)</f>
        <v>0</v>
      </c>
      <c r="BG401" s="220">
        <f>IF(N401="zákl. přenesená",J401,0)</f>
        <v>0</v>
      </c>
      <c r="BH401" s="220">
        <f>IF(N401="sníž. přenesená",J401,0)</f>
        <v>0</v>
      </c>
      <c r="BI401" s="220">
        <f>IF(N401="nulová",J401,0)</f>
        <v>0</v>
      </c>
      <c r="BJ401" s="19" t="s">
        <v>81</v>
      </c>
      <c r="BK401" s="220">
        <f>ROUND(I401*H401,2)</f>
        <v>0</v>
      </c>
      <c r="BL401" s="19" t="s">
        <v>140</v>
      </c>
      <c r="BM401" s="219" t="s">
        <v>755</v>
      </c>
    </row>
    <row r="402" s="2" customFormat="1">
      <c r="A402" s="40"/>
      <c r="B402" s="41"/>
      <c r="C402" s="42"/>
      <c r="D402" s="221" t="s">
        <v>142</v>
      </c>
      <c r="E402" s="42"/>
      <c r="F402" s="222" t="s">
        <v>756</v>
      </c>
      <c r="G402" s="42"/>
      <c r="H402" s="42"/>
      <c r="I402" s="223"/>
      <c r="J402" s="42"/>
      <c r="K402" s="42"/>
      <c r="L402" s="46"/>
      <c r="M402" s="224"/>
      <c r="N402" s="225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142</v>
      </c>
      <c r="AU402" s="19" t="s">
        <v>83</v>
      </c>
    </row>
    <row r="403" s="15" customFormat="1">
      <c r="A403" s="15"/>
      <c r="B403" s="249"/>
      <c r="C403" s="250"/>
      <c r="D403" s="228" t="s">
        <v>144</v>
      </c>
      <c r="E403" s="251" t="s">
        <v>19</v>
      </c>
      <c r="F403" s="252" t="s">
        <v>392</v>
      </c>
      <c r="G403" s="250"/>
      <c r="H403" s="251" t="s">
        <v>19</v>
      </c>
      <c r="I403" s="253"/>
      <c r="J403" s="250"/>
      <c r="K403" s="250"/>
      <c r="L403" s="254"/>
      <c r="M403" s="255"/>
      <c r="N403" s="256"/>
      <c r="O403" s="256"/>
      <c r="P403" s="256"/>
      <c r="Q403" s="256"/>
      <c r="R403" s="256"/>
      <c r="S403" s="256"/>
      <c r="T403" s="257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58" t="s">
        <v>144</v>
      </c>
      <c r="AU403" s="258" t="s">
        <v>83</v>
      </c>
      <c r="AV403" s="15" t="s">
        <v>81</v>
      </c>
      <c r="AW403" s="15" t="s">
        <v>35</v>
      </c>
      <c r="AX403" s="15" t="s">
        <v>73</v>
      </c>
      <c r="AY403" s="258" t="s">
        <v>133</v>
      </c>
    </row>
    <row r="404" s="13" customFormat="1">
      <c r="A404" s="13"/>
      <c r="B404" s="226"/>
      <c r="C404" s="227"/>
      <c r="D404" s="228" t="s">
        <v>144</v>
      </c>
      <c r="E404" s="229" t="s">
        <v>19</v>
      </c>
      <c r="F404" s="230" t="s">
        <v>757</v>
      </c>
      <c r="G404" s="227"/>
      <c r="H404" s="231">
        <v>0.050999999999999997</v>
      </c>
      <c r="I404" s="232"/>
      <c r="J404" s="227"/>
      <c r="K404" s="227"/>
      <c r="L404" s="233"/>
      <c r="M404" s="234"/>
      <c r="N404" s="235"/>
      <c r="O404" s="235"/>
      <c r="P404" s="235"/>
      <c r="Q404" s="235"/>
      <c r="R404" s="235"/>
      <c r="S404" s="235"/>
      <c r="T404" s="23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7" t="s">
        <v>144</v>
      </c>
      <c r="AU404" s="237" t="s">
        <v>83</v>
      </c>
      <c r="AV404" s="13" t="s">
        <v>83</v>
      </c>
      <c r="AW404" s="13" t="s">
        <v>35</v>
      </c>
      <c r="AX404" s="13" t="s">
        <v>73</v>
      </c>
      <c r="AY404" s="237" t="s">
        <v>133</v>
      </c>
    </row>
    <row r="405" s="13" customFormat="1">
      <c r="A405" s="13"/>
      <c r="B405" s="226"/>
      <c r="C405" s="227"/>
      <c r="D405" s="228" t="s">
        <v>144</v>
      </c>
      <c r="E405" s="229" t="s">
        <v>19</v>
      </c>
      <c r="F405" s="230" t="s">
        <v>758</v>
      </c>
      <c r="G405" s="227"/>
      <c r="H405" s="231">
        <v>0.17100000000000001</v>
      </c>
      <c r="I405" s="232"/>
      <c r="J405" s="227"/>
      <c r="K405" s="227"/>
      <c r="L405" s="233"/>
      <c r="M405" s="234"/>
      <c r="N405" s="235"/>
      <c r="O405" s="235"/>
      <c r="P405" s="235"/>
      <c r="Q405" s="235"/>
      <c r="R405" s="235"/>
      <c r="S405" s="235"/>
      <c r="T405" s="23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7" t="s">
        <v>144</v>
      </c>
      <c r="AU405" s="237" t="s">
        <v>83</v>
      </c>
      <c r="AV405" s="13" t="s">
        <v>83</v>
      </c>
      <c r="AW405" s="13" t="s">
        <v>35</v>
      </c>
      <c r="AX405" s="13" t="s">
        <v>73</v>
      </c>
      <c r="AY405" s="237" t="s">
        <v>133</v>
      </c>
    </row>
    <row r="406" s="14" customFormat="1">
      <c r="A406" s="14"/>
      <c r="B406" s="238"/>
      <c r="C406" s="239"/>
      <c r="D406" s="228" t="s">
        <v>144</v>
      </c>
      <c r="E406" s="240" t="s">
        <v>19</v>
      </c>
      <c r="F406" s="241" t="s">
        <v>153</v>
      </c>
      <c r="G406" s="239"/>
      <c r="H406" s="242">
        <v>0.222</v>
      </c>
      <c r="I406" s="243"/>
      <c r="J406" s="239"/>
      <c r="K406" s="239"/>
      <c r="L406" s="244"/>
      <c r="M406" s="245"/>
      <c r="N406" s="246"/>
      <c r="O406" s="246"/>
      <c r="P406" s="246"/>
      <c r="Q406" s="246"/>
      <c r="R406" s="246"/>
      <c r="S406" s="246"/>
      <c r="T406" s="247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8" t="s">
        <v>144</v>
      </c>
      <c r="AU406" s="248" t="s">
        <v>83</v>
      </c>
      <c r="AV406" s="14" t="s">
        <v>140</v>
      </c>
      <c r="AW406" s="14" t="s">
        <v>35</v>
      </c>
      <c r="AX406" s="14" t="s">
        <v>81</v>
      </c>
      <c r="AY406" s="248" t="s">
        <v>133</v>
      </c>
    </row>
    <row r="407" s="2" customFormat="1" ht="24.15" customHeight="1">
      <c r="A407" s="40"/>
      <c r="B407" s="41"/>
      <c r="C407" s="207" t="s">
        <v>759</v>
      </c>
      <c r="D407" s="207" t="s">
        <v>136</v>
      </c>
      <c r="E407" s="208" t="s">
        <v>760</v>
      </c>
      <c r="F407" s="209" t="s">
        <v>761</v>
      </c>
      <c r="G407" s="210" t="s">
        <v>148</v>
      </c>
      <c r="H407" s="211">
        <v>189.49000000000001</v>
      </c>
      <c r="I407" s="212"/>
      <c r="J407" s="213">
        <f>ROUND(I407*H407,2)</f>
        <v>0</v>
      </c>
      <c r="K407" s="214"/>
      <c r="L407" s="46"/>
      <c r="M407" s="215" t="s">
        <v>19</v>
      </c>
      <c r="N407" s="216" t="s">
        <v>44</v>
      </c>
      <c r="O407" s="86"/>
      <c r="P407" s="217">
        <f>O407*H407</f>
        <v>0</v>
      </c>
      <c r="Q407" s="217">
        <v>0.11</v>
      </c>
      <c r="R407" s="217">
        <f>Q407*H407</f>
        <v>20.843900000000001</v>
      </c>
      <c r="S407" s="217">
        <v>0</v>
      </c>
      <c r="T407" s="218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9" t="s">
        <v>140</v>
      </c>
      <c r="AT407" s="219" t="s">
        <v>136</v>
      </c>
      <c r="AU407" s="219" t="s">
        <v>83</v>
      </c>
      <c r="AY407" s="19" t="s">
        <v>133</v>
      </c>
      <c r="BE407" s="220">
        <f>IF(N407="základní",J407,0)</f>
        <v>0</v>
      </c>
      <c r="BF407" s="220">
        <f>IF(N407="snížená",J407,0)</f>
        <v>0</v>
      </c>
      <c r="BG407" s="220">
        <f>IF(N407="zákl. přenesená",J407,0)</f>
        <v>0</v>
      </c>
      <c r="BH407" s="220">
        <f>IF(N407="sníž. přenesená",J407,0)</f>
        <v>0</v>
      </c>
      <c r="BI407" s="220">
        <f>IF(N407="nulová",J407,0)</f>
        <v>0</v>
      </c>
      <c r="BJ407" s="19" t="s">
        <v>81</v>
      </c>
      <c r="BK407" s="220">
        <f>ROUND(I407*H407,2)</f>
        <v>0</v>
      </c>
      <c r="BL407" s="19" t="s">
        <v>140</v>
      </c>
      <c r="BM407" s="219" t="s">
        <v>762</v>
      </c>
    </row>
    <row r="408" s="2" customFormat="1">
      <c r="A408" s="40"/>
      <c r="B408" s="41"/>
      <c r="C408" s="42"/>
      <c r="D408" s="221" t="s">
        <v>142</v>
      </c>
      <c r="E408" s="42"/>
      <c r="F408" s="222" t="s">
        <v>763</v>
      </c>
      <c r="G408" s="42"/>
      <c r="H408" s="42"/>
      <c r="I408" s="223"/>
      <c r="J408" s="42"/>
      <c r="K408" s="42"/>
      <c r="L408" s="46"/>
      <c r="M408" s="224"/>
      <c r="N408" s="225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142</v>
      </c>
      <c r="AU408" s="19" t="s">
        <v>83</v>
      </c>
    </row>
    <row r="409" s="15" customFormat="1">
      <c r="A409" s="15"/>
      <c r="B409" s="249"/>
      <c r="C409" s="250"/>
      <c r="D409" s="228" t="s">
        <v>144</v>
      </c>
      <c r="E409" s="251" t="s">
        <v>19</v>
      </c>
      <c r="F409" s="252" t="s">
        <v>764</v>
      </c>
      <c r="G409" s="250"/>
      <c r="H409" s="251" t="s">
        <v>19</v>
      </c>
      <c r="I409" s="253"/>
      <c r="J409" s="250"/>
      <c r="K409" s="250"/>
      <c r="L409" s="254"/>
      <c r="M409" s="255"/>
      <c r="N409" s="256"/>
      <c r="O409" s="256"/>
      <c r="P409" s="256"/>
      <c r="Q409" s="256"/>
      <c r="R409" s="256"/>
      <c r="S409" s="256"/>
      <c r="T409" s="257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58" t="s">
        <v>144</v>
      </c>
      <c r="AU409" s="258" t="s">
        <v>83</v>
      </c>
      <c r="AV409" s="15" t="s">
        <v>81</v>
      </c>
      <c r="AW409" s="15" t="s">
        <v>35</v>
      </c>
      <c r="AX409" s="15" t="s">
        <v>73</v>
      </c>
      <c r="AY409" s="258" t="s">
        <v>133</v>
      </c>
    </row>
    <row r="410" s="13" customFormat="1">
      <c r="A410" s="13"/>
      <c r="B410" s="226"/>
      <c r="C410" s="227"/>
      <c r="D410" s="228" t="s">
        <v>144</v>
      </c>
      <c r="E410" s="229" t="s">
        <v>19</v>
      </c>
      <c r="F410" s="230" t="s">
        <v>765</v>
      </c>
      <c r="G410" s="227"/>
      <c r="H410" s="231">
        <v>189.49000000000001</v>
      </c>
      <c r="I410" s="232"/>
      <c r="J410" s="227"/>
      <c r="K410" s="227"/>
      <c r="L410" s="233"/>
      <c r="M410" s="234"/>
      <c r="N410" s="235"/>
      <c r="O410" s="235"/>
      <c r="P410" s="235"/>
      <c r="Q410" s="235"/>
      <c r="R410" s="235"/>
      <c r="S410" s="235"/>
      <c r="T410" s="23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7" t="s">
        <v>144</v>
      </c>
      <c r="AU410" s="237" t="s">
        <v>83</v>
      </c>
      <c r="AV410" s="13" t="s">
        <v>83</v>
      </c>
      <c r="AW410" s="13" t="s">
        <v>35</v>
      </c>
      <c r="AX410" s="13" t="s">
        <v>81</v>
      </c>
      <c r="AY410" s="237" t="s">
        <v>133</v>
      </c>
    </row>
    <row r="411" s="2" customFormat="1" ht="37.8" customHeight="1">
      <c r="A411" s="40"/>
      <c r="B411" s="41"/>
      <c r="C411" s="207" t="s">
        <v>766</v>
      </c>
      <c r="D411" s="207" t="s">
        <v>136</v>
      </c>
      <c r="E411" s="208" t="s">
        <v>767</v>
      </c>
      <c r="F411" s="209" t="s">
        <v>768</v>
      </c>
      <c r="G411" s="210" t="s">
        <v>148</v>
      </c>
      <c r="H411" s="211">
        <v>757.96000000000004</v>
      </c>
      <c r="I411" s="212"/>
      <c r="J411" s="213">
        <f>ROUND(I411*H411,2)</f>
        <v>0</v>
      </c>
      <c r="K411" s="214"/>
      <c r="L411" s="46"/>
      <c r="M411" s="215" t="s">
        <v>19</v>
      </c>
      <c r="N411" s="216" t="s">
        <v>44</v>
      </c>
      <c r="O411" s="86"/>
      <c r="P411" s="217">
        <f>O411*H411</f>
        <v>0</v>
      </c>
      <c r="Q411" s="217">
        <v>0.010999999999999999</v>
      </c>
      <c r="R411" s="217">
        <f>Q411*H411</f>
        <v>8.3375599999999999</v>
      </c>
      <c r="S411" s="217">
        <v>0</v>
      </c>
      <c r="T411" s="218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9" t="s">
        <v>140</v>
      </c>
      <c r="AT411" s="219" t="s">
        <v>136</v>
      </c>
      <c r="AU411" s="219" t="s">
        <v>83</v>
      </c>
      <c r="AY411" s="19" t="s">
        <v>133</v>
      </c>
      <c r="BE411" s="220">
        <f>IF(N411="základní",J411,0)</f>
        <v>0</v>
      </c>
      <c r="BF411" s="220">
        <f>IF(N411="snížená",J411,0)</f>
        <v>0</v>
      </c>
      <c r="BG411" s="220">
        <f>IF(N411="zákl. přenesená",J411,0)</f>
        <v>0</v>
      </c>
      <c r="BH411" s="220">
        <f>IF(N411="sníž. přenesená",J411,0)</f>
        <v>0</v>
      </c>
      <c r="BI411" s="220">
        <f>IF(N411="nulová",J411,0)</f>
        <v>0</v>
      </c>
      <c r="BJ411" s="19" t="s">
        <v>81</v>
      </c>
      <c r="BK411" s="220">
        <f>ROUND(I411*H411,2)</f>
        <v>0</v>
      </c>
      <c r="BL411" s="19" t="s">
        <v>140</v>
      </c>
      <c r="BM411" s="219" t="s">
        <v>769</v>
      </c>
    </row>
    <row r="412" s="2" customFormat="1">
      <c r="A412" s="40"/>
      <c r="B412" s="41"/>
      <c r="C412" s="42"/>
      <c r="D412" s="221" t="s">
        <v>142</v>
      </c>
      <c r="E412" s="42"/>
      <c r="F412" s="222" t="s">
        <v>770</v>
      </c>
      <c r="G412" s="42"/>
      <c r="H412" s="42"/>
      <c r="I412" s="223"/>
      <c r="J412" s="42"/>
      <c r="K412" s="42"/>
      <c r="L412" s="46"/>
      <c r="M412" s="224"/>
      <c r="N412" s="225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142</v>
      </c>
      <c r="AU412" s="19" t="s">
        <v>83</v>
      </c>
    </row>
    <row r="413" s="13" customFormat="1">
      <c r="A413" s="13"/>
      <c r="B413" s="226"/>
      <c r="C413" s="227"/>
      <c r="D413" s="228" t="s">
        <v>144</v>
      </c>
      <c r="E413" s="229" t="s">
        <v>19</v>
      </c>
      <c r="F413" s="230" t="s">
        <v>771</v>
      </c>
      <c r="G413" s="227"/>
      <c r="H413" s="231">
        <v>757.96000000000004</v>
      </c>
      <c r="I413" s="232"/>
      <c r="J413" s="227"/>
      <c r="K413" s="227"/>
      <c r="L413" s="233"/>
      <c r="M413" s="234"/>
      <c r="N413" s="235"/>
      <c r="O413" s="235"/>
      <c r="P413" s="235"/>
      <c r="Q413" s="235"/>
      <c r="R413" s="235"/>
      <c r="S413" s="235"/>
      <c r="T413" s="236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7" t="s">
        <v>144</v>
      </c>
      <c r="AU413" s="237" t="s">
        <v>83</v>
      </c>
      <c r="AV413" s="13" t="s">
        <v>83</v>
      </c>
      <c r="AW413" s="13" t="s">
        <v>35</v>
      </c>
      <c r="AX413" s="13" t="s">
        <v>81</v>
      </c>
      <c r="AY413" s="237" t="s">
        <v>133</v>
      </c>
    </row>
    <row r="414" s="2" customFormat="1" ht="24.15" customHeight="1">
      <c r="A414" s="40"/>
      <c r="B414" s="41"/>
      <c r="C414" s="207" t="s">
        <v>772</v>
      </c>
      <c r="D414" s="207" t="s">
        <v>136</v>
      </c>
      <c r="E414" s="208" t="s">
        <v>773</v>
      </c>
      <c r="F414" s="209" t="s">
        <v>774</v>
      </c>
      <c r="G414" s="210" t="s">
        <v>148</v>
      </c>
      <c r="H414" s="211">
        <v>192.19800000000001</v>
      </c>
      <c r="I414" s="212"/>
      <c r="J414" s="213">
        <f>ROUND(I414*H414,2)</f>
        <v>0</v>
      </c>
      <c r="K414" s="214"/>
      <c r="L414" s="46"/>
      <c r="M414" s="215" t="s">
        <v>19</v>
      </c>
      <c r="N414" s="216" t="s">
        <v>44</v>
      </c>
      <c r="O414" s="86"/>
      <c r="P414" s="217">
        <f>O414*H414</f>
        <v>0</v>
      </c>
      <c r="Q414" s="217">
        <v>0.00012999999999999999</v>
      </c>
      <c r="R414" s="217">
        <f>Q414*H414</f>
        <v>0.024985739999999999</v>
      </c>
      <c r="S414" s="217">
        <v>0</v>
      </c>
      <c r="T414" s="218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9" t="s">
        <v>140</v>
      </c>
      <c r="AT414" s="219" t="s">
        <v>136</v>
      </c>
      <c r="AU414" s="219" t="s">
        <v>83</v>
      </c>
      <c r="AY414" s="19" t="s">
        <v>133</v>
      </c>
      <c r="BE414" s="220">
        <f>IF(N414="základní",J414,0)</f>
        <v>0</v>
      </c>
      <c r="BF414" s="220">
        <f>IF(N414="snížená",J414,0)</f>
        <v>0</v>
      </c>
      <c r="BG414" s="220">
        <f>IF(N414="zákl. přenesená",J414,0)</f>
        <v>0</v>
      </c>
      <c r="BH414" s="220">
        <f>IF(N414="sníž. přenesená",J414,0)</f>
        <v>0</v>
      </c>
      <c r="BI414" s="220">
        <f>IF(N414="nulová",J414,0)</f>
        <v>0</v>
      </c>
      <c r="BJ414" s="19" t="s">
        <v>81</v>
      </c>
      <c r="BK414" s="220">
        <f>ROUND(I414*H414,2)</f>
        <v>0</v>
      </c>
      <c r="BL414" s="19" t="s">
        <v>140</v>
      </c>
      <c r="BM414" s="219" t="s">
        <v>775</v>
      </c>
    </row>
    <row r="415" s="2" customFormat="1">
      <c r="A415" s="40"/>
      <c r="B415" s="41"/>
      <c r="C415" s="42"/>
      <c r="D415" s="221" t="s">
        <v>142</v>
      </c>
      <c r="E415" s="42"/>
      <c r="F415" s="222" t="s">
        <v>776</v>
      </c>
      <c r="G415" s="42"/>
      <c r="H415" s="42"/>
      <c r="I415" s="223"/>
      <c r="J415" s="42"/>
      <c r="K415" s="42"/>
      <c r="L415" s="46"/>
      <c r="M415" s="224"/>
      <c r="N415" s="225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142</v>
      </c>
      <c r="AU415" s="19" t="s">
        <v>83</v>
      </c>
    </row>
    <row r="416" s="13" customFormat="1">
      <c r="A416" s="13"/>
      <c r="B416" s="226"/>
      <c r="C416" s="227"/>
      <c r="D416" s="228" t="s">
        <v>144</v>
      </c>
      <c r="E416" s="229" t="s">
        <v>19</v>
      </c>
      <c r="F416" s="230" t="s">
        <v>777</v>
      </c>
      <c r="G416" s="227"/>
      <c r="H416" s="231">
        <v>192.19800000000001</v>
      </c>
      <c r="I416" s="232"/>
      <c r="J416" s="227"/>
      <c r="K416" s="227"/>
      <c r="L416" s="233"/>
      <c r="M416" s="234"/>
      <c r="N416" s="235"/>
      <c r="O416" s="235"/>
      <c r="P416" s="235"/>
      <c r="Q416" s="235"/>
      <c r="R416" s="235"/>
      <c r="S416" s="235"/>
      <c r="T416" s="23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7" t="s">
        <v>144</v>
      </c>
      <c r="AU416" s="237" t="s">
        <v>83</v>
      </c>
      <c r="AV416" s="13" t="s">
        <v>83</v>
      </c>
      <c r="AW416" s="13" t="s">
        <v>35</v>
      </c>
      <c r="AX416" s="13" t="s">
        <v>81</v>
      </c>
      <c r="AY416" s="237" t="s">
        <v>133</v>
      </c>
    </row>
    <row r="417" s="2" customFormat="1" ht="24.15" customHeight="1">
      <c r="A417" s="40"/>
      <c r="B417" s="41"/>
      <c r="C417" s="207" t="s">
        <v>778</v>
      </c>
      <c r="D417" s="207" t="s">
        <v>136</v>
      </c>
      <c r="E417" s="208" t="s">
        <v>779</v>
      </c>
      <c r="F417" s="209" t="s">
        <v>780</v>
      </c>
      <c r="G417" s="210" t="s">
        <v>148</v>
      </c>
      <c r="H417" s="211">
        <v>192.19800000000001</v>
      </c>
      <c r="I417" s="212"/>
      <c r="J417" s="213">
        <f>ROUND(I417*H417,2)</f>
        <v>0</v>
      </c>
      <c r="K417" s="214"/>
      <c r="L417" s="46"/>
      <c r="M417" s="215" t="s">
        <v>19</v>
      </c>
      <c r="N417" s="216" t="s">
        <v>44</v>
      </c>
      <c r="O417" s="86"/>
      <c r="P417" s="217">
        <f>O417*H417</f>
        <v>0</v>
      </c>
      <c r="Q417" s="217">
        <v>0.00033</v>
      </c>
      <c r="R417" s="217">
        <f>Q417*H417</f>
        <v>0.063425339999999997</v>
      </c>
      <c r="S417" s="217">
        <v>0</v>
      </c>
      <c r="T417" s="218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9" t="s">
        <v>140</v>
      </c>
      <c r="AT417" s="219" t="s">
        <v>136</v>
      </c>
      <c r="AU417" s="219" t="s">
        <v>83</v>
      </c>
      <c r="AY417" s="19" t="s">
        <v>133</v>
      </c>
      <c r="BE417" s="220">
        <f>IF(N417="základní",J417,0)</f>
        <v>0</v>
      </c>
      <c r="BF417" s="220">
        <f>IF(N417="snížená",J417,0)</f>
        <v>0</v>
      </c>
      <c r="BG417" s="220">
        <f>IF(N417="zákl. přenesená",J417,0)</f>
        <v>0</v>
      </c>
      <c r="BH417" s="220">
        <f>IF(N417="sníž. přenesená",J417,0)</f>
        <v>0</v>
      </c>
      <c r="BI417" s="220">
        <f>IF(N417="nulová",J417,0)</f>
        <v>0</v>
      </c>
      <c r="BJ417" s="19" t="s">
        <v>81</v>
      </c>
      <c r="BK417" s="220">
        <f>ROUND(I417*H417,2)</f>
        <v>0</v>
      </c>
      <c r="BL417" s="19" t="s">
        <v>140</v>
      </c>
      <c r="BM417" s="219" t="s">
        <v>781</v>
      </c>
    </row>
    <row r="418" s="2" customFormat="1">
      <c r="A418" s="40"/>
      <c r="B418" s="41"/>
      <c r="C418" s="42"/>
      <c r="D418" s="221" t="s">
        <v>142</v>
      </c>
      <c r="E418" s="42"/>
      <c r="F418" s="222" t="s">
        <v>782</v>
      </c>
      <c r="G418" s="42"/>
      <c r="H418" s="42"/>
      <c r="I418" s="223"/>
      <c r="J418" s="42"/>
      <c r="K418" s="42"/>
      <c r="L418" s="46"/>
      <c r="M418" s="224"/>
      <c r="N418" s="225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142</v>
      </c>
      <c r="AU418" s="19" t="s">
        <v>83</v>
      </c>
    </row>
    <row r="419" s="2" customFormat="1" ht="37.8" customHeight="1">
      <c r="A419" s="40"/>
      <c r="B419" s="41"/>
      <c r="C419" s="207" t="s">
        <v>783</v>
      </c>
      <c r="D419" s="207" t="s">
        <v>136</v>
      </c>
      <c r="E419" s="208" t="s">
        <v>784</v>
      </c>
      <c r="F419" s="209" t="s">
        <v>785</v>
      </c>
      <c r="G419" s="210" t="s">
        <v>217</v>
      </c>
      <c r="H419" s="211">
        <v>129.69999999999999</v>
      </c>
      <c r="I419" s="212"/>
      <c r="J419" s="213">
        <f>ROUND(I419*H419,2)</f>
        <v>0</v>
      </c>
      <c r="K419" s="214"/>
      <c r="L419" s="46"/>
      <c r="M419" s="215" t="s">
        <v>19</v>
      </c>
      <c r="N419" s="216" t="s">
        <v>44</v>
      </c>
      <c r="O419" s="86"/>
      <c r="P419" s="217">
        <f>O419*H419</f>
        <v>0</v>
      </c>
      <c r="Q419" s="217">
        <v>2.0000000000000002E-05</v>
      </c>
      <c r="R419" s="217">
        <f>Q419*H419</f>
        <v>0.002594</v>
      </c>
      <c r="S419" s="217">
        <v>0</v>
      </c>
      <c r="T419" s="218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9" t="s">
        <v>140</v>
      </c>
      <c r="AT419" s="219" t="s">
        <v>136</v>
      </c>
      <c r="AU419" s="219" t="s">
        <v>83</v>
      </c>
      <c r="AY419" s="19" t="s">
        <v>133</v>
      </c>
      <c r="BE419" s="220">
        <f>IF(N419="základní",J419,0)</f>
        <v>0</v>
      </c>
      <c r="BF419" s="220">
        <f>IF(N419="snížená",J419,0)</f>
        <v>0</v>
      </c>
      <c r="BG419" s="220">
        <f>IF(N419="zákl. přenesená",J419,0)</f>
        <v>0</v>
      </c>
      <c r="BH419" s="220">
        <f>IF(N419="sníž. přenesená",J419,0)</f>
        <v>0</v>
      </c>
      <c r="BI419" s="220">
        <f>IF(N419="nulová",J419,0)</f>
        <v>0</v>
      </c>
      <c r="BJ419" s="19" t="s">
        <v>81</v>
      </c>
      <c r="BK419" s="220">
        <f>ROUND(I419*H419,2)</f>
        <v>0</v>
      </c>
      <c r="BL419" s="19" t="s">
        <v>140</v>
      </c>
      <c r="BM419" s="219" t="s">
        <v>786</v>
      </c>
    </row>
    <row r="420" s="2" customFormat="1">
      <c r="A420" s="40"/>
      <c r="B420" s="41"/>
      <c r="C420" s="42"/>
      <c r="D420" s="221" t="s">
        <v>142</v>
      </c>
      <c r="E420" s="42"/>
      <c r="F420" s="222" t="s">
        <v>787</v>
      </c>
      <c r="G420" s="42"/>
      <c r="H420" s="42"/>
      <c r="I420" s="223"/>
      <c r="J420" s="42"/>
      <c r="K420" s="42"/>
      <c r="L420" s="46"/>
      <c r="M420" s="224"/>
      <c r="N420" s="225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142</v>
      </c>
      <c r="AU420" s="19" t="s">
        <v>83</v>
      </c>
    </row>
    <row r="421" s="13" customFormat="1">
      <c r="A421" s="13"/>
      <c r="B421" s="226"/>
      <c r="C421" s="227"/>
      <c r="D421" s="228" t="s">
        <v>144</v>
      </c>
      <c r="E421" s="229" t="s">
        <v>19</v>
      </c>
      <c r="F421" s="230" t="s">
        <v>788</v>
      </c>
      <c r="G421" s="227"/>
      <c r="H421" s="231">
        <v>129.69999999999999</v>
      </c>
      <c r="I421" s="232"/>
      <c r="J421" s="227"/>
      <c r="K421" s="227"/>
      <c r="L421" s="233"/>
      <c r="M421" s="234"/>
      <c r="N421" s="235"/>
      <c r="O421" s="235"/>
      <c r="P421" s="235"/>
      <c r="Q421" s="235"/>
      <c r="R421" s="235"/>
      <c r="S421" s="235"/>
      <c r="T421" s="236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7" t="s">
        <v>144</v>
      </c>
      <c r="AU421" s="237" t="s">
        <v>83</v>
      </c>
      <c r="AV421" s="13" t="s">
        <v>83</v>
      </c>
      <c r="AW421" s="13" t="s">
        <v>35</v>
      </c>
      <c r="AX421" s="13" t="s">
        <v>81</v>
      </c>
      <c r="AY421" s="237" t="s">
        <v>133</v>
      </c>
    </row>
    <row r="422" s="2" customFormat="1" ht="24.15" customHeight="1">
      <c r="A422" s="40"/>
      <c r="B422" s="41"/>
      <c r="C422" s="207" t="s">
        <v>789</v>
      </c>
      <c r="D422" s="207" t="s">
        <v>136</v>
      </c>
      <c r="E422" s="208" t="s">
        <v>790</v>
      </c>
      <c r="F422" s="209" t="s">
        <v>791</v>
      </c>
      <c r="G422" s="210" t="s">
        <v>139</v>
      </c>
      <c r="H422" s="211">
        <v>2.258</v>
      </c>
      <c r="I422" s="212"/>
      <c r="J422" s="213">
        <f>ROUND(I422*H422,2)</f>
        <v>0</v>
      </c>
      <c r="K422" s="214"/>
      <c r="L422" s="46"/>
      <c r="M422" s="215" t="s">
        <v>19</v>
      </c>
      <c r="N422" s="216" t="s">
        <v>44</v>
      </c>
      <c r="O422" s="86"/>
      <c r="P422" s="217">
        <f>O422*H422</f>
        <v>0</v>
      </c>
      <c r="Q422" s="217">
        <v>0.41999999999999998</v>
      </c>
      <c r="R422" s="217">
        <f>Q422*H422</f>
        <v>0.94835999999999998</v>
      </c>
      <c r="S422" s="217">
        <v>0</v>
      </c>
      <c r="T422" s="218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19" t="s">
        <v>140</v>
      </c>
      <c r="AT422" s="219" t="s">
        <v>136</v>
      </c>
      <c r="AU422" s="219" t="s">
        <v>83</v>
      </c>
      <c r="AY422" s="19" t="s">
        <v>133</v>
      </c>
      <c r="BE422" s="220">
        <f>IF(N422="základní",J422,0)</f>
        <v>0</v>
      </c>
      <c r="BF422" s="220">
        <f>IF(N422="snížená",J422,0)</f>
        <v>0</v>
      </c>
      <c r="BG422" s="220">
        <f>IF(N422="zákl. přenesená",J422,0)</f>
        <v>0</v>
      </c>
      <c r="BH422" s="220">
        <f>IF(N422="sníž. přenesená",J422,0)</f>
        <v>0</v>
      </c>
      <c r="BI422" s="220">
        <f>IF(N422="nulová",J422,0)</f>
        <v>0</v>
      </c>
      <c r="BJ422" s="19" t="s">
        <v>81</v>
      </c>
      <c r="BK422" s="220">
        <f>ROUND(I422*H422,2)</f>
        <v>0</v>
      </c>
      <c r="BL422" s="19" t="s">
        <v>140</v>
      </c>
      <c r="BM422" s="219" t="s">
        <v>792</v>
      </c>
    </row>
    <row r="423" s="2" customFormat="1">
      <c r="A423" s="40"/>
      <c r="B423" s="41"/>
      <c r="C423" s="42"/>
      <c r="D423" s="221" t="s">
        <v>142</v>
      </c>
      <c r="E423" s="42"/>
      <c r="F423" s="222" t="s">
        <v>793</v>
      </c>
      <c r="G423" s="42"/>
      <c r="H423" s="42"/>
      <c r="I423" s="223"/>
      <c r="J423" s="42"/>
      <c r="K423" s="42"/>
      <c r="L423" s="46"/>
      <c r="M423" s="224"/>
      <c r="N423" s="225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142</v>
      </c>
      <c r="AU423" s="19" t="s">
        <v>83</v>
      </c>
    </row>
    <row r="424" s="15" customFormat="1">
      <c r="A424" s="15"/>
      <c r="B424" s="249"/>
      <c r="C424" s="250"/>
      <c r="D424" s="228" t="s">
        <v>144</v>
      </c>
      <c r="E424" s="251" t="s">
        <v>19</v>
      </c>
      <c r="F424" s="252" t="s">
        <v>794</v>
      </c>
      <c r="G424" s="250"/>
      <c r="H424" s="251" t="s">
        <v>19</v>
      </c>
      <c r="I424" s="253"/>
      <c r="J424" s="250"/>
      <c r="K424" s="250"/>
      <c r="L424" s="254"/>
      <c r="M424" s="255"/>
      <c r="N424" s="256"/>
      <c r="O424" s="256"/>
      <c r="P424" s="256"/>
      <c r="Q424" s="256"/>
      <c r="R424" s="256"/>
      <c r="S424" s="256"/>
      <c r="T424" s="257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58" t="s">
        <v>144</v>
      </c>
      <c r="AU424" s="258" t="s">
        <v>83</v>
      </c>
      <c r="AV424" s="15" t="s">
        <v>81</v>
      </c>
      <c r="AW424" s="15" t="s">
        <v>35</v>
      </c>
      <c r="AX424" s="15" t="s">
        <v>73</v>
      </c>
      <c r="AY424" s="258" t="s">
        <v>133</v>
      </c>
    </row>
    <row r="425" s="13" customFormat="1">
      <c r="A425" s="13"/>
      <c r="B425" s="226"/>
      <c r="C425" s="227"/>
      <c r="D425" s="228" t="s">
        <v>144</v>
      </c>
      <c r="E425" s="229" t="s">
        <v>19</v>
      </c>
      <c r="F425" s="230" t="s">
        <v>795</v>
      </c>
      <c r="G425" s="227"/>
      <c r="H425" s="231">
        <v>2.258</v>
      </c>
      <c r="I425" s="232"/>
      <c r="J425" s="227"/>
      <c r="K425" s="227"/>
      <c r="L425" s="233"/>
      <c r="M425" s="234"/>
      <c r="N425" s="235"/>
      <c r="O425" s="235"/>
      <c r="P425" s="235"/>
      <c r="Q425" s="235"/>
      <c r="R425" s="235"/>
      <c r="S425" s="235"/>
      <c r="T425" s="23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7" t="s">
        <v>144</v>
      </c>
      <c r="AU425" s="237" t="s">
        <v>83</v>
      </c>
      <c r="AV425" s="13" t="s">
        <v>83</v>
      </c>
      <c r="AW425" s="13" t="s">
        <v>35</v>
      </c>
      <c r="AX425" s="13" t="s">
        <v>81</v>
      </c>
      <c r="AY425" s="237" t="s">
        <v>133</v>
      </c>
    </row>
    <row r="426" s="2" customFormat="1" ht="24.15" customHeight="1">
      <c r="A426" s="40"/>
      <c r="B426" s="41"/>
      <c r="C426" s="207" t="s">
        <v>796</v>
      </c>
      <c r="D426" s="207" t="s">
        <v>136</v>
      </c>
      <c r="E426" s="208" t="s">
        <v>797</v>
      </c>
      <c r="F426" s="209" t="s">
        <v>798</v>
      </c>
      <c r="G426" s="210" t="s">
        <v>148</v>
      </c>
      <c r="H426" s="211">
        <v>10.92</v>
      </c>
      <c r="I426" s="212"/>
      <c r="J426" s="213">
        <f>ROUND(I426*H426,2)</f>
        <v>0</v>
      </c>
      <c r="K426" s="214"/>
      <c r="L426" s="46"/>
      <c r="M426" s="215" t="s">
        <v>19</v>
      </c>
      <c r="N426" s="216" t="s">
        <v>44</v>
      </c>
      <c r="O426" s="86"/>
      <c r="P426" s="217">
        <f>O426*H426</f>
        <v>0</v>
      </c>
      <c r="Q426" s="217">
        <v>0.3674</v>
      </c>
      <c r="R426" s="217">
        <f>Q426*H426</f>
        <v>4.0120079999999998</v>
      </c>
      <c r="S426" s="217">
        <v>0</v>
      </c>
      <c r="T426" s="218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19" t="s">
        <v>140</v>
      </c>
      <c r="AT426" s="219" t="s">
        <v>136</v>
      </c>
      <c r="AU426" s="219" t="s">
        <v>83</v>
      </c>
      <c r="AY426" s="19" t="s">
        <v>133</v>
      </c>
      <c r="BE426" s="220">
        <f>IF(N426="základní",J426,0)</f>
        <v>0</v>
      </c>
      <c r="BF426" s="220">
        <f>IF(N426="snížená",J426,0)</f>
        <v>0</v>
      </c>
      <c r="BG426" s="220">
        <f>IF(N426="zákl. přenesená",J426,0)</f>
        <v>0</v>
      </c>
      <c r="BH426" s="220">
        <f>IF(N426="sníž. přenesená",J426,0)</f>
        <v>0</v>
      </c>
      <c r="BI426" s="220">
        <f>IF(N426="nulová",J426,0)</f>
        <v>0</v>
      </c>
      <c r="BJ426" s="19" t="s">
        <v>81</v>
      </c>
      <c r="BK426" s="220">
        <f>ROUND(I426*H426,2)</f>
        <v>0</v>
      </c>
      <c r="BL426" s="19" t="s">
        <v>140</v>
      </c>
      <c r="BM426" s="219" t="s">
        <v>799</v>
      </c>
    </row>
    <row r="427" s="2" customFormat="1">
      <c r="A427" s="40"/>
      <c r="B427" s="41"/>
      <c r="C427" s="42"/>
      <c r="D427" s="221" t="s">
        <v>142</v>
      </c>
      <c r="E427" s="42"/>
      <c r="F427" s="222" t="s">
        <v>800</v>
      </c>
      <c r="G427" s="42"/>
      <c r="H427" s="42"/>
      <c r="I427" s="223"/>
      <c r="J427" s="42"/>
      <c r="K427" s="42"/>
      <c r="L427" s="46"/>
      <c r="M427" s="224"/>
      <c r="N427" s="225"/>
      <c r="O427" s="86"/>
      <c r="P427" s="86"/>
      <c r="Q427" s="86"/>
      <c r="R427" s="86"/>
      <c r="S427" s="86"/>
      <c r="T427" s="87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T427" s="19" t="s">
        <v>142</v>
      </c>
      <c r="AU427" s="19" t="s">
        <v>83</v>
      </c>
    </row>
    <row r="428" s="13" customFormat="1">
      <c r="A428" s="13"/>
      <c r="B428" s="226"/>
      <c r="C428" s="227"/>
      <c r="D428" s="228" t="s">
        <v>144</v>
      </c>
      <c r="E428" s="229" t="s">
        <v>19</v>
      </c>
      <c r="F428" s="230" t="s">
        <v>801</v>
      </c>
      <c r="G428" s="227"/>
      <c r="H428" s="231">
        <v>10.92</v>
      </c>
      <c r="I428" s="232"/>
      <c r="J428" s="227"/>
      <c r="K428" s="227"/>
      <c r="L428" s="233"/>
      <c r="M428" s="234"/>
      <c r="N428" s="235"/>
      <c r="O428" s="235"/>
      <c r="P428" s="235"/>
      <c r="Q428" s="235"/>
      <c r="R428" s="235"/>
      <c r="S428" s="235"/>
      <c r="T428" s="23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7" t="s">
        <v>144</v>
      </c>
      <c r="AU428" s="237" t="s">
        <v>83</v>
      </c>
      <c r="AV428" s="13" t="s">
        <v>83</v>
      </c>
      <c r="AW428" s="13" t="s">
        <v>35</v>
      </c>
      <c r="AX428" s="13" t="s">
        <v>81</v>
      </c>
      <c r="AY428" s="237" t="s">
        <v>133</v>
      </c>
    </row>
    <row r="429" s="2" customFormat="1" ht="37.8" customHeight="1">
      <c r="A429" s="40"/>
      <c r="B429" s="41"/>
      <c r="C429" s="207" t="s">
        <v>802</v>
      </c>
      <c r="D429" s="207" t="s">
        <v>136</v>
      </c>
      <c r="E429" s="208" t="s">
        <v>803</v>
      </c>
      <c r="F429" s="209" t="s">
        <v>804</v>
      </c>
      <c r="G429" s="210" t="s">
        <v>217</v>
      </c>
      <c r="H429" s="211">
        <v>36.399999999999999</v>
      </c>
      <c r="I429" s="212"/>
      <c r="J429" s="213">
        <f>ROUND(I429*H429,2)</f>
        <v>0</v>
      </c>
      <c r="K429" s="214"/>
      <c r="L429" s="46"/>
      <c r="M429" s="215" t="s">
        <v>19</v>
      </c>
      <c r="N429" s="216" t="s">
        <v>44</v>
      </c>
      <c r="O429" s="86"/>
      <c r="P429" s="217">
        <f>O429*H429</f>
        <v>0</v>
      </c>
      <c r="Q429" s="217">
        <v>0.12895000000000001</v>
      </c>
      <c r="R429" s="217">
        <f>Q429*H429</f>
        <v>4.6937800000000003</v>
      </c>
      <c r="S429" s="217">
        <v>0</v>
      </c>
      <c r="T429" s="218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9" t="s">
        <v>140</v>
      </c>
      <c r="AT429" s="219" t="s">
        <v>136</v>
      </c>
      <c r="AU429" s="219" t="s">
        <v>83</v>
      </c>
      <c r="AY429" s="19" t="s">
        <v>133</v>
      </c>
      <c r="BE429" s="220">
        <f>IF(N429="základní",J429,0)</f>
        <v>0</v>
      </c>
      <c r="BF429" s="220">
        <f>IF(N429="snížená",J429,0)</f>
        <v>0</v>
      </c>
      <c r="BG429" s="220">
        <f>IF(N429="zákl. přenesená",J429,0)</f>
        <v>0</v>
      </c>
      <c r="BH429" s="220">
        <f>IF(N429="sníž. přenesená",J429,0)</f>
        <v>0</v>
      </c>
      <c r="BI429" s="220">
        <f>IF(N429="nulová",J429,0)</f>
        <v>0</v>
      </c>
      <c r="BJ429" s="19" t="s">
        <v>81</v>
      </c>
      <c r="BK429" s="220">
        <f>ROUND(I429*H429,2)</f>
        <v>0</v>
      </c>
      <c r="BL429" s="19" t="s">
        <v>140</v>
      </c>
      <c r="BM429" s="219" t="s">
        <v>805</v>
      </c>
    </row>
    <row r="430" s="2" customFormat="1">
      <c r="A430" s="40"/>
      <c r="B430" s="41"/>
      <c r="C430" s="42"/>
      <c r="D430" s="221" t="s">
        <v>142</v>
      </c>
      <c r="E430" s="42"/>
      <c r="F430" s="222" t="s">
        <v>806</v>
      </c>
      <c r="G430" s="42"/>
      <c r="H430" s="42"/>
      <c r="I430" s="223"/>
      <c r="J430" s="42"/>
      <c r="K430" s="42"/>
      <c r="L430" s="46"/>
      <c r="M430" s="224"/>
      <c r="N430" s="225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142</v>
      </c>
      <c r="AU430" s="19" t="s">
        <v>83</v>
      </c>
    </row>
    <row r="431" s="13" customFormat="1">
      <c r="A431" s="13"/>
      <c r="B431" s="226"/>
      <c r="C431" s="227"/>
      <c r="D431" s="228" t="s">
        <v>144</v>
      </c>
      <c r="E431" s="229" t="s">
        <v>19</v>
      </c>
      <c r="F431" s="230" t="s">
        <v>807</v>
      </c>
      <c r="G431" s="227"/>
      <c r="H431" s="231">
        <v>36.399999999999999</v>
      </c>
      <c r="I431" s="232"/>
      <c r="J431" s="227"/>
      <c r="K431" s="227"/>
      <c r="L431" s="233"/>
      <c r="M431" s="234"/>
      <c r="N431" s="235"/>
      <c r="O431" s="235"/>
      <c r="P431" s="235"/>
      <c r="Q431" s="235"/>
      <c r="R431" s="235"/>
      <c r="S431" s="235"/>
      <c r="T431" s="236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7" t="s">
        <v>144</v>
      </c>
      <c r="AU431" s="237" t="s">
        <v>83</v>
      </c>
      <c r="AV431" s="13" t="s">
        <v>83</v>
      </c>
      <c r="AW431" s="13" t="s">
        <v>35</v>
      </c>
      <c r="AX431" s="13" t="s">
        <v>81</v>
      </c>
      <c r="AY431" s="237" t="s">
        <v>133</v>
      </c>
    </row>
    <row r="432" s="12" customFormat="1" ht="22.8" customHeight="1">
      <c r="A432" s="12"/>
      <c r="B432" s="191"/>
      <c r="C432" s="192"/>
      <c r="D432" s="193" t="s">
        <v>72</v>
      </c>
      <c r="E432" s="205" t="s">
        <v>134</v>
      </c>
      <c r="F432" s="205" t="s">
        <v>135</v>
      </c>
      <c r="G432" s="192"/>
      <c r="H432" s="192"/>
      <c r="I432" s="195"/>
      <c r="J432" s="206">
        <f>BK432</f>
        <v>0</v>
      </c>
      <c r="K432" s="192"/>
      <c r="L432" s="197"/>
      <c r="M432" s="198"/>
      <c r="N432" s="199"/>
      <c r="O432" s="199"/>
      <c r="P432" s="200">
        <f>SUM(P433:P454)</f>
        <v>0</v>
      </c>
      <c r="Q432" s="199"/>
      <c r="R432" s="200">
        <f>SUM(R433:R454)</f>
        <v>5.7009672</v>
      </c>
      <c r="S432" s="199"/>
      <c r="T432" s="201">
        <f>SUM(T433:T454)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02" t="s">
        <v>81</v>
      </c>
      <c r="AT432" s="203" t="s">
        <v>72</v>
      </c>
      <c r="AU432" s="203" t="s">
        <v>81</v>
      </c>
      <c r="AY432" s="202" t="s">
        <v>133</v>
      </c>
      <c r="BK432" s="204">
        <f>SUM(BK433:BK454)</f>
        <v>0</v>
      </c>
    </row>
    <row r="433" s="2" customFormat="1" ht="49.05" customHeight="1">
      <c r="A433" s="40"/>
      <c r="B433" s="41"/>
      <c r="C433" s="207" t="s">
        <v>808</v>
      </c>
      <c r="D433" s="207" t="s">
        <v>136</v>
      </c>
      <c r="E433" s="208" t="s">
        <v>809</v>
      </c>
      <c r="F433" s="209" t="s">
        <v>810</v>
      </c>
      <c r="G433" s="210" t="s">
        <v>217</v>
      </c>
      <c r="H433" s="211">
        <v>30</v>
      </c>
      <c r="I433" s="212"/>
      <c r="J433" s="213">
        <f>ROUND(I433*H433,2)</f>
        <v>0</v>
      </c>
      <c r="K433" s="214"/>
      <c r="L433" s="46"/>
      <c r="M433" s="215" t="s">
        <v>19</v>
      </c>
      <c r="N433" s="216" t="s">
        <v>44</v>
      </c>
      <c r="O433" s="86"/>
      <c r="P433" s="217">
        <f>O433*H433</f>
        <v>0</v>
      </c>
      <c r="Q433" s="217">
        <v>0.1295</v>
      </c>
      <c r="R433" s="217">
        <f>Q433*H433</f>
        <v>3.8850000000000002</v>
      </c>
      <c r="S433" s="217">
        <v>0</v>
      </c>
      <c r="T433" s="218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9" t="s">
        <v>140</v>
      </c>
      <c r="AT433" s="219" t="s">
        <v>136</v>
      </c>
      <c r="AU433" s="219" t="s">
        <v>83</v>
      </c>
      <c r="AY433" s="19" t="s">
        <v>133</v>
      </c>
      <c r="BE433" s="220">
        <f>IF(N433="základní",J433,0)</f>
        <v>0</v>
      </c>
      <c r="BF433" s="220">
        <f>IF(N433="snížená",J433,0)</f>
        <v>0</v>
      </c>
      <c r="BG433" s="220">
        <f>IF(N433="zákl. přenesená",J433,0)</f>
        <v>0</v>
      </c>
      <c r="BH433" s="220">
        <f>IF(N433="sníž. přenesená",J433,0)</f>
        <v>0</v>
      </c>
      <c r="BI433" s="220">
        <f>IF(N433="nulová",J433,0)</f>
        <v>0</v>
      </c>
      <c r="BJ433" s="19" t="s">
        <v>81</v>
      </c>
      <c r="BK433" s="220">
        <f>ROUND(I433*H433,2)</f>
        <v>0</v>
      </c>
      <c r="BL433" s="19" t="s">
        <v>140</v>
      </c>
      <c r="BM433" s="219" t="s">
        <v>811</v>
      </c>
    </row>
    <row r="434" s="2" customFormat="1">
      <c r="A434" s="40"/>
      <c r="B434" s="41"/>
      <c r="C434" s="42"/>
      <c r="D434" s="221" t="s">
        <v>142</v>
      </c>
      <c r="E434" s="42"/>
      <c r="F434" s="222" t="s">
        <v>812</v>
      </c>
      <c r="G434" s="42"/>
      <c r="H434" s="42"/>
      <c r="I434" s="223"/>
      <c r="J434" s="42"/>
      <c r="K434" s="42"/>
      <c r="L434" s="46"/>
      <c r="M434" s="224"/>
      <c r="N434" s="225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142</v>
      </c>
      <c r="AU434" s="19" t="s">
        <v>83</v>
      </c>
    </row>
    <row r="435" s="13" customFormat="1">
      <c r="A435" s="13"/>
      <c r="B435" s="226"/>
      <c r="C435" s="227"/>
      <c r="D435" s="228" t="s">
        <v>144</v>
      </c>
      <c r="E435" s="229" t="s">
        <v>19</v>
      </c>
      <c r="F435" s="230" t="s">
        <v>813</v>
      </c>
      <c r="G435" s="227"/>
      <c r="H435" s="231">
        <v>30</v>
      </c>
      <c r="I435" s="232"/>
      <c r="J435" s="227"/>
      <c r="K435" s="227"/>
      <c r="L435" s="233"/>
      <c r="M435" s="234"/>
      <c r="N435" s="235"/>
      <c r="O435" s="235"/>
      <c r="P435" s="235"/>
      <c r="Q435" s="235"/>
      <c r="R435" s="235"/>
      <c r="S435" s="235"/>
      <c r="T435" s="23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7" t="s">
        <v>144</v>
      </c>
      <c r="AU435" s="237" t="s">
        <v>83</v>
      </c>
      <c r="AV435" s="13" t="s">
        <v>83</v>
      </c>
      <c r="AW435" s="13" t="s">
        <v>35</v>
      </c>
      <c r="AX435" s="13" t="s">
        <v>81</v>
      </c>
      <c r="AY435" s="237" t="s">
        <v>133</v>
      </c>
    </row>
    <row r="436" s="2" customFormat="1" ht="16.5" customHeight="1">
      <c r="A436" s="40"/>
      <c r="B436" s="41"/>
      <c r="C436" s="262" t="s">
        <v>814</v>
      </c>
      <c r="D436" s="262" t="s">
        <v>363</v>
      </c>
      <c r="E436" s="263" t="s">
        <v>815</v>
      </c>
      <c r="F436" s="264" t="s">
        <v>816</v>
      </c>
      <c r="G436" s="265" t="s">
        <v>217</v>
      </c>
      <c r="H436" s="266">
        <v>32</v>
      </c>
      <c r="I436" s="267"/>
      <c r="J436" s="268">
        <f>ROUND(I436*H436,2)</f>
        <v>0</v>
      </c>
      <c r="K436" s="269"/>
      <c r="L436" s="270"/>
      <c r="M436" s="271" t="s">
        <v>19</v>
      </c>
      <c r="N436" s="272" t="s">
        <v>44</v>
      </c>
      <c r="O436" s="86"/>
      <c r="P436" s="217">
        <f>O436*H436</f>
        <v>0</v>
      </c>
      <c r="Q436" s="217">
        <v>0.056120000000000003</v>
      </c>
      <c r="R436" s="217">
        <f>Q436*H436</f>
        <v>1.7958400000000001</v>
      </c>
      <c r="S436" s="217">
        <v>0</v>
      </c>
      <c r="T436" s="218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9" t="s">
        <v>184</v>
      </c>
      <c r="AT436" s="219" t="s">
        <v>363</v>
      </c>
      <c r="AU436" s="219" t="s">
        <v>83</v>
      </c>
      <c r="AY436" s="19" t="s">
        <v>133</v>
      </c>
      <c r="BE436" s="220">
        <f>IF(N436="základní",J436,0)</f>
        <v>0</v>
      </c>
      <c r="BF436" s="220">
        <f>IF(N436="snížená",J436,0)</f>
        <v>0</v>
      </c>
      <c r="BG436" s="220">
        <f>IF(N436="zákl. přenesená",J436,0)</f>
        <v>0</v>
      </c>
      <c r="BH436" s="220">
        <f>IF(N436="sníž. přenesená",J436,0)</f>
        <v>0</v>
      </c>
      <c r="BI436" s="220">
        <f>IF(N436="nulová",J436,0)</f>
        <v>0</v>
      </c>
      <c r="BJ436" s="19" t="s">
        <v>81</v>
      </c>
      <c r="BK436" s="220">
        <f>ROUND(I436*H436,2)</f>
        <v>0</v>
      </c>
      <c r="BL436" s="19" t="s">
        <v>140</v>
      </c>
      <c r="BM436" s="219" t="s">
        <v>817</v>
      </c>
    </row>
    <row r="437" s="2" customFormat="1" ht="24.15" customHeight="1">
      <c r="A437" s="40"/>
      <c r="B437" s="41"/>
      <c r="C437" s="207" t="s">
        <v>818</v>
      </c>
      <c r="D437" s="207" t="s">
        <v>136</v>
      </c>
      <c r="E437" s="208" t="s">
        <v>819</v>
      </c>
      <c r="F437" s="209" t="s">
        <v>820</v>
      </c>
      <c r="G437" s="210" t="s">
        <v>148</v>
      </c>
      <c r="H437" s="211">
        <v>22</v>
      </c>
      <c r="I437" s="212"/>
      <c r="J437" s="213">
        <f>ROUND(I437*H437,2)</f>
        <v>0</v>
      </c>
      <c r="K437" s="214"/>
      <c r="L437" s="46"/>
      <c r="M437" s="215" t="s">
        <v>19</v>
      </c>
      <c r="N437" s="216" t="s">
        <v>44</v>
      </c>
      <c r="O437" s="86"/>
      <c r="P437" s="217">
        <f>O437*H437</f>
        <v>0</v>
      </c>
      <c r="Q437" s="217">
        <v>0.00046999999999999999</v>
      </c>
      <c r="R437" s="217">
        <f>Q437*H437</f>
        <v>0.01034</v>
      </c>
      <c r="S437" s="217">
        <v>0</v>
      </c>
      <c r="T437" s="218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9" t="s">
        <v>140</v>
      </c>
      <c r="AT437" s="219" t="s">
        <v>136</v>
      </c>
      <c r="AU437" s="219" t="s">
        <v>83</v>
      </c>
      <c r="AY437" s="19" t="s">
        <v>133</v>
      </c>
      <c r="BE437" s="220">
        <f>IF(N437="základní",J437,0)</f>
        <v>0</v>
      </c>
      <c r="BF437" s="220">
        <f>IF(N437="snížená",J437,0)</f>
        <v>0</v>
      </c>
      <c r="BG437" s="220">
        <f>IF(N437="zákl. přenesená",J437,0)</f>
        <v>0</v>
      </c>
      <c r="BH437" s="220">
        <f>IF(N437="sníž. přenesená",J437,0)</f>
        <v>0</v>
      </c>
      <c r="BI437" s="220">
        <f>IF(N437="nulová",J437,0)</f>
        <v>0</v>
      </c>
      <c r="BJ437" s="19" t="s">
        <v>81</v>
      </c>
      <c r="BK437" s="220">
        <f>ROUND(I437*H437,2)</f>
        <v>0</v>
      </c>
      <c r="BL437" s="19" t="s">
        <v>140</v>
      </c>
      <c r="BM437" s="219" t="s">
        <v>821</v>
      </c>
    </row>
    <row r="438" s="2" customFormat="1">
      <c r="A438" s="40"/>
      <c r="B438" s="41"/>
      <c r="C438" s="42"/>
      <c r="D438" s="221" t="s">
        <v>142</v>
      </c>
      <c r="E438" s="42"/>
      <c r="F438" s="222" t="s">
        <v>822</v>
      </c>
      <c r="G438" s="42"/>
      <c r="H438" s="42"/>
      <c r="I438" s="223"/>
      <c r="J438" s="42"/>
      <c r="K438" s="42"/>
      <c r="L438" s="46"/>
      <c r="M438" s="224"/>
      <c r="N438" s="225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142</v>
      </c>
      <c r="AU438" s="19" t="s">
        <v>83</v>
      </c>
    </row>
    <row r="439" s="2" customFormat="1" ht="44.25" customHeight="1">
      <c r="A439" s="40"/>
      <c r="B439" s="41"/>
      <c r="C439" s="207" t="s">
        <v>823</v>
      </c>
      <c r="D439" s="207" t="s">
        <v>136</v>
      </c>
      <c r="E439" s="208" t="s">
        <v>824</v>
      </c>
      <c r="F439" s="209" t="s">
        <v>825</v>
      </c>
      <c r="G439" s="210" t="s">
        <v>148</v>
      </c>
      <c r="H439" s="211">
        <v>235</v>
      </c>
      <c r="I439" s="212"/>
      <c r="J439" s="213">
        <f>ROUND(I439*H439,2)</f>
        <v>0</v>
      </c>
      <c r="K439" s="214"/>
      <c r="L439" s="46"/>
      <c r="M439" s="215" t="s">
        <v>19</v>
      </c>
      <c r="N439" s="216" t="s">
        <v>44</v>
      </c>
      <c r="O439" s="86"/>
      <c r="P439" s="217">
        <f>O439*H439</f>
        <v>0</v>
      </c>
      <c r="Q439" s="217">
        <v>0</v>
      </c>
      <c r="R439" s="217">
        <f>Q439*H439</f>
        <v>0</v>
      </c>
      <c r="S439" s="217">
        <v>0</v>
      </c>
      <c r="T439" s="218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19" t="s">
        <v>233</v>
      </c>
      <c r="AT439" s="219" t="s">
        <v>136</v>
      </c>
      <c r="AU439" s="219" t="s">
        <v>83</v>
      </c>
      <c r="AY439" s="19" t="s">
        <v>133</v>
      </c>
      <c r="BE439" s="220">
        <f>IF(N439="základní",J439,0)</f>
        <v>0</v>
      </c>
      <c r="BF439" s="220">
        <f>IF(N439="snížená",J439,0)</f>
        <v>0</v>
      </c>
      <c r="BG439" s="220">
        <f>IF(N439="zákl. přenesená",J439,0)</f>
        <v>0</v>
      </c>
      <c r="BH439" s="220">
        <f>IF(N439="sníž. přenesená",J439,0)</f>
        <v>0</v>
      </c>
      <c r="BI439" s="220">
        <f>IF(N439="nulová",J439,0)</f>
        <v>0</v>
      </c>
      <c r="BJ439" s="19" t="s">
        <v>81</v>
      </c>
      <c r="BK439" s="220">
        <f>ROUND(I439*H439,2)</f>
        <v>0</v>
      </c>
      <c r="BL439" s="19" t="s">
        <v>233</v>
      </c>
      <c r="BM439" s="219" t="s">
        <v>826</v>
      </c>
    </row>
    <row r="440" s="2" customFormat="1">
      <c r="A440" s="40"/>
      <c r="B440" s="41"/>
      <c r="C440" s="42"/>
      <c r="D440" s="221" t="s">
        <v>142</v>
      </c>
      <c r="E440" s="42"/>
      <c r="F440" s="222" t="s">
        <v>827</v>
      </c>
      <c r="G440" s="42"/>
      <c r="H440" s="42"/>
      <c r="I440" s="223"/>
      <c r="J440" s="42"/>
      <c r="K440" s="42"/>
      <c r="L440" s="46"/>
      <c r="M440" s="224"/>
      <c r="N440" s="225"/>
      <c r="O440" s="86"/>
      <c r="P440" s="86"/>
      <c r="Q440" s="86"/>
      <c r="R440" s="86"/>
      <c r="S440" s="86"/>
      <c r="T440" s="87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9" t="s">
        <v>142</v>
      </c>
      <c r="AU440" s="19" t="s">
        <v>83</v>
      </c>
    </row>
    <row r="441" s="13" customFormat="1">
      <c r="A441" s="13"/>
      <c r="B441" s="226"/>
      <c r="C441" s="227"/>
      <c r="D441" s="228" t="s">
        <v>144</v>
      </c>
      <c r="E441" s="229" t="s">
        <v>19</v>
      </c>
      <c r="F441" s="230" t="s">
        <v>828</v>
      </c>
      <c r="G441" s="227"/>
      <c r="H441" s="231">
        <v>235</v>
      </c>
      <c r="I441" s="232"/>
      <c r="J441" s="227"/>
      <c r="K441" s="227"/>
      <c r="L441" s="233"/>
      <c r="M441" s="234"/>
      <c r="N441" s="235"/>
      <c r="O441" s="235"/>
      <c r="P441" s="235"/>
      <c r="Q441" s="235"/>
      <c r="R441" s="235"/>
      <c r="S441" s="235"/>
      <c r="T441" s="236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7" t="s">
        <v>144</v>
      </c>
      <c r="AU441" s="237" t="s">
        <v>83</v>
      </c>
      <c r="AV441" s="13" t="s">
        <v>83</v>
      </c>
      <c r="AW441" s="13" t="s">
        <v>35</v>
      </c>
      <c r="AX441" s="13" t="s">
        <v>81</v>
      </c>
      <c r="AY441" s="237" t="s">
        <v>133</v>
      </c>
    </row>
    <row r="442" s="2" customFormat="1" ht="49.05" customHeight="1">
      <c r="A442" s="40"/>
      <c r="B442" s="41"/>
      <c r="C442" s="207" t="s">
        <v>829</v>
      </c>
      <c r="D442" s="207" t="s">
        <v>136</v>
      </c>
      <c r="E442" s="208" t="s">
        <v>830</v>
      </c>
      <c r="F442" s="209" t="s">
        <v>831</v>
      </c>
      <c r="G442" s="210" t="s">
        <v>148</v>
      </c>
      <c r="H442" s="211">
        <v>7050</v>
      </c>
      <c r="I442" s="212"/>
      <c r="J442" s="213">
        <f>ROUND(I442*H442,2)</f>
        <v>0</v>
      </c>
      <c r="K442" s="214"/>
      <c r="L442" s="46"/>
      <c r="M442" s="215" t="s">
        <v>19</v>
      </c>
      <c r="N442" s="216" t="s">
        <v>44</v>
      </c>
      <c r="O442" s="86"/>
      <c r="P442" s="217">
        <f>O442*H442</f>
        <v>0</v>
      </c>
      <c r="Q442" s="217">
        <v>0</v>
      </c>
      <c r="R442" s="217">
        <f>Q442*H442</f>
        <v>0</v>
      </c>
      <c r="S442" s="217">
        <v>0</v>
      </c>
      <c r="T442" s="218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19" t="s">
        <v>140</v>
      </c>
      <c r="AT442" s="219" t="s">
        <v>136</v>
      </c>
      <c r="AU442" s="219" t="s">
        <v>83</v>
      </c>
      <c r="AY442" s="19" t="s">
        <v>133</v>
      </c>
      <c r="BE442" s="220">
        <f>IF(N442="základní",J442,0)</f>
        <v>0</v>
      </c>
      <c r="BF442" s="220">
        <f>IF(N442="snížená",J442,0)</f>
        <v>0</v>
      </c>
      <c r="BG442" s="220">
        <f>IF(N442="zákl. přenesená",J442,0)</f>
        <v>0</v>
      </c>
      <c r="BH442" s="220">
        <f>IF(N442="sníž. přenesená",J442,0)</f>
        <v>0</v>
      </c>
      <c r="BI442" s="220">
        <f>IF(N442="nulová",J442,0)</f>
        <v>0</v>
      </c>
      <c r="BJ442" s="19" t="s">
        <v>81</v>
      </c>
      <c r="BK442" s="220">
        <f>ROUND(I442*H442,2)</f>
        <v>0</v>
      </c>
      <c r="BL442" s="19" t="s">
        <v>140</v>
      </c>
      <c r="BM442" s="219" t="s">
        <v>832</v>
      </c>
    </row>
    <row r="443" s="2" customFormat="1">
      <c r="A443" s="40"/>
      <c r="B443" s="41"/>
      <c r="C443" s="42"/>
      <c r="D443" s="221" t="s">
        <v>142</v>
      </c>
      <c r="E443" s="42"/>
      <c r="F443" s="222" t="s">
        <v>833</v>
      </c>
      <c r="G443" s="42"/>
      <c r="H443" s="42"/>
      <c r="I443" s="223"/>
      <c r="J443" s="42"/>
      <c r="K443" s="42"/>
      <c r="L443" s="46"/>
      <c r="M443" s="224"/>
      <c r="N443" s="225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142</v>
      </c>
      <c r="AU443" s="19" t="s">
        <v>83</v>
      </c>
    </row>
    <row r="444" s="13" customFormat="1">
      <c r="A444" s="13"/>
      <c r="B444" s="226"/>
      <c r="C444" s="227"/>
      <c r="D444" s="228" t="s">
        <v>144</v>
      </c>
      <c r="E444" s="227"/>
      <c r="F444" s="230" t="s">
        <v>834</v>
      </c>
      <c r="G444" s="227"/>
      <c r="H444" s="231">
        <v>7050</v>
      </c>
      <c r="I444" s="232"/>
      <c r="J444" s="227"/>
      <c r="K444" s="227"/>
      <c r="L444" s="233"/>
      <c r="M444" s="234"/>
      <c r="N444" s="235"/>
      <c r="O444" s="235"/>
      <c r="P444" s="235"/>
      <c r="Q444" s="235"/>
      <c r="R444" s="235"/>
      <c r="S444" s="235"/>
      <c r="T444" s="236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7" t="s">
        <v>144</v>
      </c>
      <c r="AU444" s="237" t="s">
        <v>83</v>
      </c>
      <c r="AV444" s="13" t="s">
        <v>83</v>
      </c>
      <c r="AW444" s="13" t="s">
        <v>4</v>
      </c>
      <c r="AX444" s="13" t="s">
        <v>81</v>
      </c>
      <c r="AY444" s="237" t="s">
        <v>133</v>
      </c>
    </row>
    <row r="445" s="2" customFormat="1" ht="44.25" customHeight="1">
      <c r="A445" s="40"/>
      <c r="B445" s="41"/>
      <c r="C445" s="207" t="s">
        <v>835</v>
      </c>
      <c r="D445" s="207" t="s">
        <v>136</v>
      </c>
      <c r="E445" s="208" t="s">
        <v>836</v>
      </c>
      <c r="F445" s="209" t="s">
        <v>837</v>
      </c>
      <c r="G445" s="210" t="s">
        <v>148</v>
      </c>
      <c r="H445" s="211">
        <v>235</v>
      </c>
      <c r="I445" s="212"/>
      <c r="J445" s="213">
        <f>ROUND(I445*H445,2)</f>
        <v>0</v>
      </c>
      <c r="K445" s="214"/>
      <c r="L445" s="46"/>
      <c r="M445" s="215" t="s">
        <v>19</v>
      </c>
      <c r="N445" s="216" t="s">
        <v>44</v>
      </c>
      <c r="O445" s="86"/>
      <c r="P445" s="217">
        <f>O445*H445</f>
        <v>0</v>
      </c>
      <c r="Q445" s="217">
        <v>0</v>
      </c>
      <c r="R445" s="217">
        <f>Q445*H445</f>
        <v>0</v>
      </c>
      <c r="S445" s="217">
        <v>0</v>
      </c>
      <c r="T445" s="218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9" t="s">
        <v>233</v>
      </c>
      <c r="AT445" s="219" t="s">
        <v>136</v>
      </c>
      <c r="AU445" s="219" t="s">
        <v>83</v>
      </c>
      <c r="AY445" s="19" t="s">
        <v>133</v>
      </c>
      <c r="BE445" s="220">
        <f>IF(N445="základní",J445,0)</f>
        <v>0</v>
      </c>
      <c r="BF445" s="220">
        <f>IF(N445="snížená",J445,0)</f>
        <v>0</v>
      </c>
      <c r="BG445" s="220">
        <f>IF(N445="zákl. přenesená",J445,0)</f>
        <v>0</v>
      </c>
      <c r="BH445" s="220">
        <f>IF(N445="sníž. přenesená",J445,0)</f>
        <v>0</v>
      </c>
      <c r="BI445" s="220">
        <f>IF(N445="nulová",J445,0)</f>
        <v>0</v>
      </c>
      <c r="BJ445" s="19" t="s">
        <v>81</v>
      </c>
      <c r="BK445" s="220">
        <f>ROUND(I445*H445,2)</f>
        <v>0</v>
      </c>
      <c r="BL445" s="19" t="s">
        <v>233</v>
      </c>
      <c r="BM445" s="219" t="s">
        <v>838</v>
      </c>
    </row>
    <row r="446" s="2" customFormat="1">
      <c r="A446" s="40"/>
      <c r="B446" s="41"/>
      <c r="C446" s="42"/>
      <c r="D446" s="221" t="s">
        <v>142</v>
      </c>
      <c r="E446" s="42"/>
      <c r="F446" s="222" t="s">
        <v>839</v>
      </c>
      <c r="G446" s="42"/>
      <c r="H446" s="42"/>
      <c r="I446" s="223"/>
      <c r="J446" s="42"/>
      <c r="K446" s="42"/>
      <c r="L446" s="46"/>
      <c r="M446" s="224"/>
      <c r="N446" s="225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142</v>
      </c>
      <c r="AU446" s="19" t="s">
        <v>83</v>
      </c>
    </row>
    <row r="447" s="2" customFormat="1" ht="44.25" customHeight="1">
      <c r="A447" s="40"/>
      <c r="B447" s="41"/>
      <c r="C447" s="207" t="s">
        <v>840</v>
      </c>
      <c r="D447" s="207" t="s">
        <v>136</v>
      </c>
      <c r="E447" s="208" t="s">
        <v>841</v>
      </c>
      <c r="F447" s="209" t="s">
        <v>842</v>
      </c>
      <c r="G447" s="210" t="s">
        <v>211</v>
      </c>
      <c r="H447" s="211">
        <v>1</v>
      </c>
      <c r="I447" s="212"/>
      <c r="J447" s="213">
        <f>ROUND(I447*H447,2)</f>
        <v>0</v>
      </c>
      <c r="K447" s="214"/>
      <c r="L447" s="46"/>
      <c r="M447" s="215" t="s">
        <v>19</v>
      </c>
      <c r="N447" s="216" t="s">
        <v>44</v>
      </c>
      <c r="O447" s="86"/>
      <c r="P447" s="217">
        <f>O447*H447</f>
        <v>0</v>
      </c>
      <c r="Q447" s="217">
        <v>0</v>
      </c>
      <c r="R447" s="217">
        <f>Q447*H447</f>
        <v>0</v>
      </c>
      <c r="S447" s="217">
        <v>0</v>
      </c>
      <c r="T447" s="218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19" t="s">
        <v>140</v>
      </c>
      <c r="AT447" s="219" t="s">
        <v>136</v>
      </c>
      <c r="AU447" s="219" t="s">
        <v>83</v>
      </c>
      <c r="AY447" s="19" t="s">
        <v>133</v>
      </c>
      <c r="BE447" s="220">
        <f>IF(N447="základní",J447,0)</f>
        <v>0</v>
      </c>
      <c r="BF447" s="220">
        <f>IF(N447="snížená",J447,0)</f>
        <v>0</v>
      </c>
      <c r="BG447" s="220">
        <f>IF(N447="zákl. přenesená",J447,0)</f>
        <v>0</v>
      </c>
      <c r="BH447" s="220">
        <f>IF(N447="sníž. přenesená",J447,0)</f>
        <v>0</v>
      </c>
      <c r="BI447" s="220">
        <f>IF(N447="nulová",J447,0)</f>
        <v>0</v>
      </c>
      <c r="BJ447" s="19" t="s">
        <v>81</v>
      </c>
      <c r="BK447" s="220">
        <f>ROUND(I447*H447,2)</f>
        <v>0</v>
      </c>
      <c r="BL447" s="19" t="s">
        <v>140</v>
      </c>
      <c r="BM447" s="219" t="s">
        <v>843</v>
      </c>
    </row>
    <row r="448" s="2" customFormat="1">
      <c r="A448" s="40"/>
      <c r="B448" s="41"/>
      <c r="C448" s="42"/>
      <c r="D448" s="221" t="s">
        <v>142</v>
      </c>
      <c r="E448" s="42"/>
      <c r="F448" s="222" t="s">
        <v>844</v>
      </c>
      <c r="G448" s="42"/>
      <c r="H448" s="42"/>
      <c r="I448" s="223"/>
      <c r="J448" s="42"/>
      <c r="K448" s="42"/>
      <c r="L448" s="46"/>
      <c r="M448" s="224"/>
      <c r="N448" s="225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142</v>
      </c>
      <c r="AU448" s="19" t="s">
        <v>83</v>
      </c>
    </row>
    <row r="449" s="2" customFormat="1" ht="55.5" customHeight="1">
      <c r="A449" s="40"/>
      <c r="B449" s="41"/>
      <c r="C449" s="207" t="s">
        <v>845</v>
      </c>
      <c r="D449" s="207" t="s">
        <v>136</v>
      </c>
      <c r="E449" s="208" t="s">
        <v>846</v>
      </c>
      <c r="F449" s="209" t="s">
        <v>847</v>
      </c>
      <c r="G449" s="210" t="s">
        <v>211</v>
      </c>
      <c r="H449" s="211">
        <v>30</v>
      </c>
      <c r="I449" s="212"/>
      <c r="J449" s="213">
        <f>ROUND(I449*H449,2)</f>
        <v>0</v>
      </c>
      <c r="K449" s="214"/>
      <c r="L449" s="46"/>
      <c r="M449" s="215" t="s">
        <v>19</v>
      </c>
      <c r="N449" s="216" t="s">
        <v>44</v>
      </c>
      <c r="O449" s="86"/>
      <c r="P449" s="217">
        <f>O449*H449</f>
        <v>0</v>
      </c>
      <c r="Q449" s="217">
        <v>0</v>
      </c>
      <c r="R449" s="217">
        <f>Q449*H449</f>
        <v>0</v>
      </c>
      <c r="S449" s="217">
        <v>0</v>
      </c>
      <c r="T449" s="218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9" t="s">
        <v>140</v>
      </c>
      <c r="AT449" s="219" t="s">
        <v>136</v>
      </c>
      <c r="AU449" s="219" t="s">
        <v>83</v>
      </c>
      <c r="AY449" s="19" t="s">
        <v>133</v>
      </c>
      <c r="BE449" s="220">
        <f>IF(N449="základní",J449,0)</f>
        <v>0</v>
      </c>
      <c r="BF449" s="220">
        <f>IF(N449="snížená",J449,0)</f>
        <v>0</v>
      </c>
      <c r="BG449" s="220">
        <f>IF(N449="zákl. přenesená",J449,0)</f>
        <v>0</v>
      </c>
      <c r="BH449" s="220">
        <f>IF(N449="sníž. přenesená",J449,0)</f>
        <v>0</v>
      </c>
      <c r="BI449" s="220">
        <f>IF(N449="nulová",J449,0)</f>
        <v>0</v>
      </c>
      <c r="BJ449" s="19" t="s">
        <v>81</v>
      </c>
      <c r="BK449" s="220">
        <f>ROUND(I449*H449,2)</f>
        <v>0</v>
      </c>
      <c r="BL449" s="19" t="s">
        <v>140</v>
      </c>
      <c r="BM449" s="219" t="s">
        <v>848</v>
      </c>
    </row>
    <row r="450" s="2" customFormat="1">
      <c r="A450" s="40"/>
      <c r="B450" s="41"/>
      <c r="C450" s="42"/>
      <c r="D450" s="221" t="s">
        <v>142</v>
      </c>
      <c r="E450" s="42"/>
      <c r="F450" s="222" t="s">
        <v>849</v>
      </c>
      <c r="G450" s="42"/>
      <c r="H450" s="42"/>
      <c r="I450" s="223"/>
      <c r="J450" s="42"/>
      <c r="K450" s="42"/>
      <c r="L450" s="46"/>
      <c r="M450" s="224"/>
      <c r="N450" s="225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142</v>
      </c>
      <c r="AU450" s="19" t="s">
        <v>83</v>
      </c>
    </row>
    <row r="451" s="2" customFormat="1" ht="37.8" customHeight="1">
      <c r="A451" s="40"/>
      <c r="B451" s="41"/>
      <c r="C451" s="207" t="s">
        <v>850</v>
      </c>
      <c r="D451" s="207" t="s">
        <v>136</v>
      </c>
      <c r="E451" s="208" t="s">
        <v>851</v>
      </c>
      <c r="F451" s="209" t="s">
        <v>852</v>
      </c>
      <c r="G451" s="210" t="s">
        <v>148</v>
      </c>
      <c r="H451" s="211">
        <v>236.68000000000001</v>
      </c>
      <c r="I451" s="212"/>
      <c r="J451" s="213">
        <f>ROUND(I451*H451,2)</f>
        <v>0</v>
      </c>
      <c r="K451" s="214"/>
      <c r="L451" s="46"/>
      <c r="M451" s="215" t="s">
        <v>19</v>
      </c>
      <c r="N451" s="216" t="s">
        <v>44</v>
      </c>
      <c r="O451" s="86"/>
      <c r="P451" s="217">
        <f>O451*H451</f>
        <v>0</v>
      </c>
      <c r="Q451" s="217">
        <v>4.0000000000000003E-05</v>
      </c>
      <c r="R451" s="217">
        <f>Q451*H451</f>
        <v>0.0094672000000000003</v>
      </c>
      <c r="S451" s="217">
        <v>0</v>
      </c>
      <c r="T451" s="218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19" t="s">
        <v>140</v>
      </c>
      <c r="AT451" s="219" t="s">
        <v>136</v>
      </c>
      <c r="AU451" s="219" t="s">
        <v>83</v>
      </c>
      <c r="AY451" s="19" t="s">
        <v>133</v>
      </c>
      <c r="BE451" s="220">
        <f>IF(N451="základní",J451,0)</f>
        <v>0</v>
      </c>
      <c r="BF451" s="220">
        <f>IF(N451="snížená",J451,0)</f>
        <v>0</v>
      </c>
      <c r="BG451" s="220">
        <f>IF(N451="zákl. přenesená",J451,0)</f>
        <v>0</v>
      </c>
      <c r="BH451" s="220">
        <f>IF(N451="sníž. přenesená",J451,0)</f>
        <v>0</v>
      </c>
      <c r="BI451" s="220">
        <f>IF(N451="nulová",J451,0)</f>
        <v>0</v>
      </c>
      <c r="BJ451" s="19" t="s">
        <v>81</v>
      </c>
      <c r="BK451" s="220">
        <f>ROUND(I451*H451,2)</f>
        <v>0</v>
      </c>
      <c r="BL451" s="19" t="s">
        <v>140</v>
      </c>
      <c r="BM451" s="219" t="s">
        <v>853</v>
      </c>
    </row>
    <row r="452" s="2" customFormat="1">
      <c r="A452" s="40"/>
      <c r="B452" s="41"/>
      <c r="C452" s="42"/>
      <c r="D452" s="221" t="s">
        <v>142</v>
      </c>
      <c r="E452" s="42"/>
      <c r="F452" s="222" t="s">
        <v>854</v>
      </c>
      <c r="G452" s="42"/>
      <c r="H452" s="42"/>
      <c r="I452" s="223"/>
      <c r="J452" s="42"/>
      <c r="K452" s="42"/>
      <c r="L452" s="46"/>
      <c r="M452" s="224"/>
      <c r="N452" s="225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142</v>
      </c>
      <c r="AU452" s="19" t="s">
        <v>83</v>
      </c>
    </row>
    <row r="453" s="2" customFormat="1" ht="37.8" customHeight="1">
      <c r="A453" s="40"/>
      <c r="B453" s="41"/>
      <c r="C453" s="207" t="s">
        <v>855</v>
      </c>
      <c r="D453" s="207" t="s">
        <v>136</v>
      </c>
      <c r="E453" s="208" t="s">
        <v>856</v>
      </c>
      <c r="F453" s="209" t="s">
        <v>857</v>
      </c>
      <c r="G453" s="210" t="s">
        <v>211</v>
      </c>
      <c r="H453" s="211">
        <v>16</v>
      </c>
      <c r="I453" s="212"/>
      <c r="J453" s="213">
        <f>ROUND(I453*H453,2)</f>
        <v>0</v>
      </c>
      <c r="K453" s="214"/>
      <c r="L453" s="46"/>
      <c r="M453" s="215" t="s">
        <v>19</v>
      </c>
      <c r="N453" s="216" t="s">
        <v>44</v>
      </c>
      <c r="O453" s="86"/>
      <c r="P453" s="217">
        <f>O453*H453</f>
        <v>0</v>
      </c>
      <c r="Q453" s="217">
        <v>2.0000000000000002E-05</v>
      </c>
      <c r="R453" s="217">
        <f>Q453*H453</f>
        <v>0.00032000000000000003</v>
      </c>
      <c r="S453" s="217">
        <v>0</v>
      </c>
      <c r="T453" s="218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19" t="s">
        <v>140</v>
      </c>
      <c r="AT453" s="219" t="s">
        <v>136</v>
      </c>
      <c r="AU453" s="219" t="s">
        <v>83</v>
      </c>
      <c r="AY453" s="19" t="s">
        <v>133</v>
      </c>
      <c r="BE453" s="220">
        <f>IF(N453="základní",J453,0)</f>
        <v>0</v>
      </c>
      <c r="BF453" s="220">
        <f>IF(N453="snížená",J453,0)</f>
        <v>0</v>
      </c>
      <c r="BG453" s="220">
        <f>IF(N453="zákl. přenesená",J453,0)</f>
        <v>0</v>
      </c>
      <c r="BH453" s="220">
        <f>IF(N453="sníž. přenesená",J453,0)</f>
        <v>0</v>
      </c>
      <c r="BI453" s="220">
        <f>IF(N453="nulová",J453,0)</f>
        <v>0</v>
      </c>
      <c r="BJ453" s="19" t="s">
        <v>81</v>
      </c>
      <c r="BK453" s="220">
        <f>ROUND(I453*H453,2)</f>
        <v>0</v>
      </c>
      <c r="BL453" s="19" t="s">
        <v>140</v>
      </c>
      <c r="BM453" s="219" t="s">
        <v>858</v>
      </c>
    </row>
    <row r="454" s="2" customFormat="1">
      <c r="A454" s="40"/>
      <c r="B454" s="41"/>
      <c r="C454" s="42"/>
      <c r="D454" s="221" t="s">
        <v>142</v>
      </c>
      <c r="E454" s="42"/>
      <c r="F454" s="222" t="s">
        <v>859</v>
      </c>
      <c r="G454" s="42"/>
      <c r="H454" s="42"/>
      <c r="I454" s="223"/>
      <c r="J454" s="42"/>
      <c r="K454" s="42"/>
      <c r="L454" s="46"/>
      <c r="M454" s="224"/>
      <c r="N454" s="225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142</v>
      </c>
      <c r="AU454" s="19" t="s">
        <v>83</v>
      </c>
    </row>
    <row r="455" s="12" customFormat="1" ht="22.8" customHeight="1">
      <c r="A455" s="12"/>
      <c r="B455" s="191"/>
      <c r="C455" s="192"/>
      <c r="D455" s="193" t="s">
        <v>72</v>
      </c>
      <c r="E455" s="205" t="s">
        <v>860</v>
      </c>
      <c r="F455" s="205" t="s">
        <v>861</v>
      </c>
      <c r="G455" s="192"/>
      <c r="H455" s="192"/>
      <c r="I455" s="195"/>
      <c r="J455" s="206">
        <f>BK455</f>
        <v>0</v>
      </c>
      <c r="K455" s="192"/>
      <c r="L455" s="197"/>
      <c r="M455" s="198"/>
      <c r="N455" s="199"/>
      <c r="O455" s="199"/>
      <c r="P455" s="200">
        <f>SUM(P456:P457)</f>
        <v>0</v>
      </c>
      <c r="Q455" s="199"/>
      <c r="R455" s="200">
        <f>SUM(R456:R457)</f>
        <v>0</v>
      </c>
      <c r="S455" s="199"/>
      <c r="T455" s="201">
        <f>SUM(T456:T457)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02" t="s">
        <v>81</v>
      </c>
      <c r="AT455" s="203" t="s">
        <v>72</v>
      </c>
      <c r="AU455" s="203" t="s">
        <v>81</v>
      </c>
      <c r="AY455" s="202" t="s">
        <v>133</v>
      </c>
      <c r="BK455" s="204">
        <f>SUM(BK456:BK457)</f>
        <v>0</v>
      </c>
    </row>
    <row r="456" s="2" customFormat="1" ht="55.5" customHeight="1">
      <c r="A456" s="40"/>
      <c r="B456" s="41"/>
      <c r="C456" s="207" t="s">
        <v>862</v>
      </c>
      <c r="D456" s="207" t="s">
        <v>136</v>
      </c>
      <c r="E456" s="208" t="s">
        <v>863</v>
      </c>
      <c r="F456" s="209" t="s">
        <v>864</v>
      </c>
      <c r="G456" s="210" t="s">
        <v>253</v>
      </c>
      <c r="H456" s="211">
        <v>301.16899999999998</v>
      </c>
      <c r="I456" s="212"/>
      <c r="J456" s="213">
        <f>ROUND(I456*H456,2)</f>
        <v>0</v>
      </c>
      <c r="K456" s="214"/>
      <c r="L456" s="46"/>
      <c r="M456" s="215" t="s">
        <v>19</v>
      </c>
      <c r="N456" s="216" t="s">
        <v>44</v>
      </c>
      <c r="O456" s="86"/>
      <c r="P456" s="217">
        <f>O456*H456</f>
        <v>0</v>
      </c>
      <c r="Q456" s="217">
        <v>0</v>
      </c>
      <c r="R456" s="217">
        <f>Q456*H456</f>
        <v>0</v>
      </c>
      <c r="S456" s="217">
        <v>0</v>
      </c>
      <c r="T456" s="218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9" t="s">
        <v>140</v>
      </c>
      <c r="AT456" s="219" t="s">
        <v>136</v>
      </c>
      <c r="AU456" s="219" t="s">
        <v>83</v>
      </c>
      <c r="AY456" s="19" t="s">
        <v>133</v>
      </c>
      <c r="BE456" s="220">
        <f>IF(N456="základní",J456,0)</f>
        <v>0</v>
      </c>
      <c r="BF456" s="220">
        <f>IF(N456="snížená",J456,0)</f>
        <v>0</v>
      </c>
      <c r="BG456" s="220">
        <f>IF(N456="zákl. přenesená",J456,0)</f>
        <v>0</v>
      </c>
      <c r="BH456" s="220">
        <f>IF(N456="sníž. přenesená",J456,0)</f>
        <v>0</v>
      </c>
      <c r="BI456" s="220">
        <f>IF(N456="nulová",J456,0)</f>
        <v>0</v>
      </c>
      <c r="BJ456" s="19" t="s">
        <v>81</v>
      </c>
      <c r="BK456" s="220">
        <f>ROUND(I456*H456,2)</f>
        <v>0</v>
      </c>
      <c r="BL456" s="19" t="s">
        <v>140</v>
      </c>
      <c r="BM456" s="219" t="s">
        <v>865</v>
      </c>
    </row>
    <row r="457" s="2" customFormat="1">
      <c r="A457" s="40"/>
      <c r="B457" s="41"/>
      <c r="C457" s="42"/>
      <c r="D457" s="221" t="s">
        <v>142</v>
      </c>
      <c r="E457" s="42"/>
      <c r="F457" s="222" t="s">
        <v>866</v>
      </c>
      <c r="G457" s="42"/>
      <c r="H457" s="42"/>
      <c r="I457" s="223"/>
      <c r="J457" s="42"/>
      <c r="K457" s="42"/>
      <c r="L457" s="46"/>
      <c r="M457" s="224"/>
      <c r="N457" s="225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142</v>
      </c>
      <c r="AU457" s="19" t="s">
        <v>83</v>
      </c>
    </row>
    <row r="458" s="12" customFormat="1" ht="25.92" customHeight="1">
      <c r="A458" s="12"/>
      <c r="B458" s="191"/>
      <c r="C458" s="192"/>
      <c r="D458" s="193" t="s">
        <v>72</v>
      </c>
      <c r="E458" s="194" t="s">
        <v>266</v>
      </c>
      <c r="F458" s="194" t="s">
        <v>267</v>
      </c>
      <c r="G458" s="192"/>
      <c r="H458" s="192"/>
      <c r="I458" s="195"/>
      <c r="J458" s="196">
        <f>BK458</f>
        <v>0</v>
      </c>
      <c r="K458" s="192"/>
      <c r="L458" s="197"/>
      <c r="M458" s="198"/>
      <c r="N458" s="199"/>
      <c r="O458" s="199"/>
      <c r="P458" s="200">
        <f>P459+P472+P488+P504+P513+P519+P547+P557+P601+P615+P630+P665+P673+P683</f>
        <v>0</v>
      </c>
      <c r="Q458" s="199"/>
      <c r="R458" s="200">
        <f>R459+R472+R488+R504+R513+R519+R547+R557+R601+R615+R630+R665+R673+R683</f>
        <v>15.389776439999999</v>
      </c>
      <c r="S458" s="199"/>
      <c r="T458" s="201">
        <f>T459+T472+T488+T504+T513+T519+T547+T557+T601+T615+T630+T665+T673+T683</f>
        <v>0.77200000000000002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02" t="s">
        <v>83</v>
      </c>
      <c r="AT458" s="203" t="s">
        <v>72</v>
      </c>
      <c r="AU458" s="203" t="s">
        <v>73</v>
      </c>
      <c r="AY458" s="202" t="s">
        <v>133</v>
      </c>
      <c r="BK458" s="204">
        <f>BK459+BK472+BK488+BK504+BK513+BK519+BK547+BK557+BK601+BK615+BK630+BK665+BK673+BK683</f>
        <v>0</v>
      </c>
    </row>
    <row r="459" s="12" customFormat="1" ht="22.8" customHeight="1">
      <c r="A459" s="12"/>
      <c r="B459" s="191"/>
      <c r="C459" s="192"/>
      <c r="D459" s="193" t="s">
        <v>72</v>
      </c>
      <c r="E459" s="205" t="s">
        <v>867</v>
      </c>
      <c r="F459" s="205" t="s">
        <v>868</v>
      </c>
      <c r="G459" s="192"/>
      <c r="H459" s="192"/>
      <c r="I459" s="195"/>
      <c r="J459" s="206">
        <f>BK459</f>
        <v>0</v>
      </c>
      <c r="K459" s="192"/>
      <c r="L459" s="197"/>
      <c r="M459" s="198"/>
      <c r="N459" s="199"/>
      <c r="O459" s="199"/>
      <c r="P459" s="200">
        <f>SUM(P460:P471)</f>
        <v>0</v>
      </c>
      <c r="Q459" s="199"/>
      <c r="R459" s="200">
        <f>SUM(R460:R471)</f>
        <v>1.3474303999999999</v>
      </c>
      <c r="S459" s="199"/>
      <c r="T459" s="201">
        <f>SUM(T460:T471)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02" t="s">
        <v>83</v>
      </c>
      <c r="AT459" s="203" t="s">
        <v>72</v>
      </c>
      <c r="AU459" s="203" t="s">
        <v>81</v>
      </c>
      <c r="AY459" s="202" t="s">
        <v>133</v>
      </c>
      <c r="BK459" s="204">
        <f>SUM(BK460:BK471)</f>
        <v>0</v>
      </c>
    </row>
    <row r="460" s="2" customFormat="1" ht="37.8" customHeight="1">
      <c r="A460" s="40"/>
      <c r="B460" s="41"/>
      <c r="C460" s="207" t="s">
        <v>869</v>
      </c>
      <c r="D460" s="207" t="s">
        <v>136</v>
      </c>
      <c r="E460" s="208" t="s">
        <v>870</v>
      </c>
      <c r="F460" s="209" t="s">
        <v>871</v>
      </c>
      <c r="G460" s="210" t="s">
        <v>148</v>
      </c>
      <c r="H460" s="211">
        <v>192.19800000000001</v>
      </c>
      <c r="I460" s="212"/>
      <c r="J460" s="213">
        <f>ROUND(I460*H460,2)</f>
        <v>0</v>
      </c>
      <c r="K460" s="214"/>
      <c r="L460" s="46"/>
      <c r="M460" s="215" t="s">
        <v>19</v>
      </c>
      <c r="N460" s="216" t="s">
        <v>44</v>
      </c>
      <c r="O460" s="86"/>
      <c r="P460" s="217">
        <f>O460*H460</f>
        <v>0</v>
      </c>
      <c r="Q460" s="217">
        <v>0</v>
      </c>
      <c r="R460" s="217">
        <f>Q460*H460</f>
        <v>0</v>
      </c>
      <c r="S460" s="217">
        <v>0</v>
      </c>
      <c r="T460" s="218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9" t="s">
        <v>233</v>
      </c>
      <c r="AT460" s="219" t="s">
        <v>136</v>
      </c>
      <c r="AU460" s="219" t="s">
        <v>83</v>
      </c>
      <c r="AY460" s="19" t="s">
        <v>133</v>
      </c>
      <c r="BE460" s="220">
        <f>IF(N460="základní",J460,0)</f>
        <v>0</v>
      </c>
      <c r="BF460" s="220">
        <f>IF(N460="snížená",J460,0)</f>
        <v>0</v>
      </c>
      <c r="BG460" s="220">
        <f>IF(N460="zákl. přenesená",J460,0)</f>
        <v>0</v>
      </c>
      <c r="BH460" s="220">
        <f>IF(N460="sníž. přenesená",J460,0)</f>
        <v>0</v>
      </c>
      <c r="BI460" s="220">
        <f>IF(N460="nulová",J460,0)</f>
        <v>0</v>
      </c>
      <c r="BJ460" s="19" t="s">
        <v>81</v>
      </c>
      <c r="BK460" s="220">
        <f>ROUND(I460*H460,2)</f>
        <v>0</v>
      </c>
      <c r="BL460" s="19" t="s">
        <v>233</v>
      </c>
      <c r="BM460" s="219" t="s">
        <v>872</v>
      </c>
    </row>
    <row r="461" s="2" customFormat="1">
      <c r="A461" s="40"/>
      <c r="B461" s="41"/>
      <c r="C461" s="42"/>
      <c r="D461" s="221" t="s">
        <v>142</v>
      </c>
      <c r="E461" s="42"/>
      <c r="F461" s="222" t="s">
        <v>873</v>
      </c>
      <c r="G461" s="42"/>
      <c r="H461" s="42"/>
      <c r="I461" s="223"/>
      <c r="J461" s="42"/>
      <c r="K461" s="42"/>
      <c r="L461" s="46"/>
      <c r="M461" s="224"/>
      <c r="N461" s="225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142</v>
      </c>
      <c r="AU461" s="19" t="s">
        <v>83</v>
      </c>
    </row>
    <row r="462" s="15" customFormat="1">
      <c r="A462" s="15"/>
      <c r="B462" s="249"/>
      <c r="C462" s="250"/>
      <c r="D462" s="228" t="s">
        <v>144</v>
      </c>
      <c r="E462" s="251" t="s">
        <v>19</v>
      </c>
      <c r="F462" s="252" t="s">
        <v>874</v>
      </c>
      <c r="G462" s="250"/>
      <c r="H462" s="251" t="s">
        <v>19</v>
      </c>
      <c r="I462" s="253"/>
      <c r="J462" s="250"/>
      <c r="K462" s="250"/>
      <c r="L462" s="254"/>
      <c r="M462" s="255"/>
      <c r="N462" s="256"/>
      <c r="O462" s="256"/>
      <c r="P462" s="256"/>
      <c r="Q462" s="256"/>
      <c r="R462" s="256"/>
      <c r="S462" s="256"/>
      <c r="T462" s="257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58" t="s">
        <v>144</v>
      </c>
      <c r="AU462" s="258" t="s">
        <v>83</v>
      </c>
      <c r="AV462" s="15" t="s">
        <v>81</v>
      </c>
      <c r="AW462" s="15" t="s">
        <v>35</v>
      </c>
      <c r="AX462" s="15" t="s">
        <v>73</v>
      </c>
      <c r="AY462" s="258" t="s">
        <v>133</v>
      </c>
    </row>
    <row r="463" s="13" customFormat="1">
      <c r="A463" s="13"/>
      <c r="B463" s="226"/>
      <c r="C463" s="227"/>
      <c r="D463" s="228" t="s">
        <v>144</v>
      </c>
      <c r="E463" s="229" t="s">
        <v>19</v>
      </c>
      <c r="F463" s="230" t="s">
        <v>875</v>
      </c>
      <c r="G463" s="227"/>
      <c r="H463" s="231">
        <v>192.19800000000001</v>
      </c>
      <c r="I463" s="232"/>
      <c r="J463" s="227"/>
      <c r="K463" s="227"/>
      <c r="L463" s="233"/>
      <c r="M463" s="234"/>
      <c r="N463" s="235"/>
      <c r="O463" s="235"/>
      <c r="P463" s="235"/>
      <c r="Q463" s="235"/>
      <c r="R463" s="235"/>
      <c r="S463" s="235"/>
      <c r="T463" s="236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7" t="s">
        <v>144</v>
      </c>
      <c r="AU463" s="237" t="s">
        <v>83</v>
      </c>
      <c r="AV463" s="13" t="s">
        <v>83</v>
      </c>
      <c r="AW463" s="13" t="s">
        <v>35</v>
      </c>
      <c r="AX463" s="13" t="s">
        <v>81</v>
      </c>
      <c r="AY463" s="237" t="s">
        <v>133</v>
      </c>
    </row>
    <row r="464" s="2" customFormat="1" ht="16.5" customHeight="1">
      <c r="A464" s="40"/>
      <c r="B464" s="41"/>
      <c r="C464" s="262" t="s">
        <v>876</v>
      </c>
      <c r="D464" s="262" t="s">
        <v>363</v>
      </c>
      <c r="E464" s="263" t="s">
        <v>877</v>
      </c>
      <c r="F464" s="264" t="s">
        <v>878</v>
      </c>
      <c r="G464" s="265" t="s">
        <v>253</v>
      </c>
      <c r="H464" s="266">
        <v>0.076999999999999999</v>
      </c>
      <c r="I464" s="267"/>
      <c r="J464" s="268">
        <f>ROUND(I464*H464,2)</f>
        <v>0</v>
      </c>
      <c r="K464" s="269"/>
      <c r="L464" s="270"/>
      <c r="M464" s="271" t="s">
        <v>19</v>
      </c>
      <c r="N464" s="272" t="s">
        <v>44</v>
      </c>
      <c r="O464" s="86"/>
      <c r="P464" s="217">
        <f>O464*H464</f>
        <v>0</v>
      </c>
      <c r="Q464" s="217">
        <v>1</v>
      </c>
      <c r="R464" s="217">
        <f>Q464*H464</f>
        <v>0.076999999999999999</v>
      </c>
      <c r="S464" s="217">
        <v>0</v>
      </c>
      <c r="T464" s="218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19" t="s">
        <v>499</v>
      </c>
      <c r="AT464" s="219" t="s">
        <v>363</v>
      </c>
      <c r="AU464" s="219" t="s">
        <v>83</v>
      </c>
      <c r="AY464" s="19" t="s">
        <v>133</v>
      </c>
      <c r="BE464" s="220">
        <f>IF(N464="základní",J464,0)</f>
        <v>0</v>
      </c>
      <c r="BF464" s="220">
        <f>IF(N464="snížená",J464,0)</f>
        <v>0</v>
      </c>
      <c r="BG464" s="220">
        <f>IF(N464="zákl. přenesená",J464,0)</f>
        <v>0</v>
      </c>
      <c r="BH464" s="220">
        <f>IF(N464="sníž. přenesená",J464,0)</f>
        <v>0</v>
      </c>
      <c r="BI464" s="220">
        <f>IF(N464="nulová",J464,0)</f>
        <v>0</v>
      </c>
      <c r="BJ464" s="19" t="s">
        <v>81</v>
      </c>
      <c r="BK464" s="220">
        <f>ROUND(I464*H464,2)</f>
        <v>0</v>
      </c>
      <c r="BL464" s="19" t="s">
        <v>233</v>
      </c>
      <c r="BM464" s="219" t="s">
        <v>879</v>
      </c>
    </row>
    <row r="465" s="13" customFormat="1">
      <c r="A465" s="13"/>
      <c r="B465" s="226"/>
      <c r="C465" s="227"/>
      <c r="D465" s="228" t="s">
        <v>144</v>
      </c>
      <c r="E465" s="229" t="s">
        <v>19</v>
      </c>
      <c r="F465" s="230" t="s">
        <v>880</v>
      </c>
      <c r="G465" s="227"/>
      <c r="H465" s="231">
        <v>0.076999999999999999</v>
      </c>
      <c r="I465" s="232"/>
      <c r="J465" s="227"/>
      <c r="K465" s="227"/>
      <c r="L465" s="233"/>
      <c r="M465" s="234"/>
      <c r="N465" s="235"/>
      <c r="O465" s="235"/>
      <c r="P465" s="235"/>
      <c r="Q465" s="235"/>
      <c r="R465" s="235"/>
      <c r="S465" s="235"/>
      <c r="T465" s="23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7" t="s">
        <v>144</v>
      </c>
      <c r="AU465" s="237" t="s">
        <v>83</v>
      </c>
      <c r="AV465" s="13" t="s">
        <v>83</v>
      </c>
      <c r="AW465" s="13" t="s">
        <v>35</v>
      </c>
      <c r="AX465" s="13" t="s">
        <v>81</v>
      </c>
      <c r="AY465" s="237" t="s">
        <v>133</v>
      </c>
    </row>
    <row r="466" s="2" customFormat="1" ht="24.15" customHeight="1">
      <c r="A466" s="40"/>
      <c r="B466" s="41"/>
      <c r="C466" s="207" t="s">
        <v>881</v>
      </c>
      <c r="D466" s="207" t="s">
        <v>136</v>
      </c>
      <c r="E466" s="208" t="s">
        <v>882</v>
      </c>
      <c r="F466" s="209" t="s">
        <v>883</v>
      </c>
      <c r="G466" s="210" t="s">
        <v>148</v>
      </c>
      <c r="H466" s="211">
        <v>192.19800000000001</v>
      </c>
      <c r="I466" s="212"/>
      <c r="J466" s="213">
        <f>ROUND(I466*H466,2)</f>
        <v>0</v>
      </c>
      <c r="K466" s="214"/>
      <c r="L466" s="46"/>
      <c r="M466" s="215" t="s">
        <v>19</v>
      </c>
      <c r="N466" s="216" t="s">
        <v>44</v>
      </c>
      <c r="O466" s="86"/>
      <c r="P466" s="217">
        <f>O466*H466</f>
        <v>0</v>
      </c>
      <c r="Q466" s="217">
        <v>0.00040000000000000002</v>
      </c>
      <c r="R466" s="217">
        <f>Q466*H466</f>
        <v>0.076879200000000009</v>
      </c>
      <c r="S466" s="217">
        <v>0</v>
      </c>
      <c r="T466" s="218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19" t="s">
        <v>233</v>
      </c>
      <c r="AT466" s="219" t="s">
        <v>136</v>
      </c>
      <c r="AU466" s="219" t="s">
        <v>83</v>
      </c>
      <c r="AY466" s="19" t="s">
        <v>133</v>
      </c>
      <c r="BE466" s="220">
        <f>IF(N466="základní",J466,0)</f>
        <v>0</v>
      </c>
      <c r="BF466" s="220">
        <f>IF(N466="snížená",J466,0)</f>
        <v>0</v>
      </c>
      <c r="BG466" s="220">
        <f>IF(N466="zákl. přenesená",J466,0)</f>
        <v>0</v>
      </c>
      <c r="BH466" s="220">
        <f>IF(N466="sníž. přenesená",J466,0)</f>
        <v>0</v>
      </c>
      <c r="BI466" s="220">
        <f>IF(N466="nulová",J466,0)</f>
        <v>0</v>
      </c>
      <c r="BJ466" s="19" t="s">
        <v>81</v>
      </c>
      <c r="BK466" s="220">
        <f>ROUND(I466*H466,2)</f>
        <v>0</v>
      </c>
      <c r="BL466" s="19" t="s">
        <v>233</v>
      </c>
      <c r="BM466" s="219" t="s">
        <v>884</v>
      </c>
    </row>
    <row r="467" s="2" customFormat="1">
      <c r="A467" s="40"/>
      <c r="B467" s="41"/>
      <c r="C467" s="42"/>
      <c r="D467" s="221" t="s">
        <v>142</v>
      </c>
      <c r="E467" s="42"/>
      <c r="F467" s="222" t="s">
        <v>885</v>
      </c>
      <c r="G467" s="42"/>
      <c r="H467" s="42"/>
      <c r="I467" s="223"/>
      <c r="J467" s="42"/>
      <c r="K467" s="42"/>
      <c r="L467" s="46"/>
      <c r="M467" s="224"/>
      <c r="N467" s="225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142</v>
      </c>
      <c r="AU467" s="19" t="s">
        <v>83</v>
      </c>
    </row>
    <row r="468" s="2" customFormat="1" ht="49.05" customHeight="1">
      <c r="A468" s="40"/>
      <c r="B468" s="41"/>
      <c r="C468" s="262" t="s">
        <v>886</v>
      </c>
      <c r="D468" s="262" t="s">
        <v>363</v>
      </c>
      <c r="E468" s="263" t="s">
        <v>887</v>
      </c>
      <c r="F468" s="264" t="s">
        <v>888</v>
      </c>
      <c r="G468" s="265" t="s">
        <v>148</v>
      </c>
      <c r="H468" s="266">
        <v>221.02799999999999</v>
      </c>
      <c r="I468" s="267"/>
      <c r="J468" s="268">
        <f>ROUND(I468*H468,2)</f>
        <v>0</v>
      </c>
      <c r="K468" s="269"/>
      <c r="L468" s="270"/>
      <c r="M468" s="271" t="s">
        <v>19</v>
      </c>
      <c r="N468" s="272" t="s">
        <v>44</v>
      </c>
      <c r="O468" s="86"/>
      <c r="P468" s="217">
        <f>O468*H468</f>
        <v>0</v>
      </c>
      <c r="Q468" s="217">
        <v>0.0054000000000000003</v>
      </c>
      <c r="R468" s="217">
        <f>Q468*H468</f>
        <v>1.1935511999999999</v>
      </c>
      <c r="S468" s="217">
        <v>0</v>
      </c>
      <c r="T468" s="218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19" t="s">
        <v>499</v>
      </c>
      <c r="AT468" s="219" t="s">
        <v>363</v>
      </c>
      <c r="AU468" s="219" t="s">
        <v>83</v>
      </c>
      <c r="AY468" s="19" t="s">
        <v>133</v>
      </c>
      <c r="BE468" s="220">
        <f>IF(N468="základní",J468,0)</f>
        <v>0</v>
      </c>
      <c r="BF468" s="220">
        <f>IF(N468="snížená",J468,0)</f>
        <v>0</v>
      </c>
      <c r="BG468" s="220">
        <f>IF(N468="zákl. přenesená",J468,0)</f>
        <v>0</v>
      </c>
      <c r="BH468" s="220">
        <f>IF(N468="sníž. přenesená",J468,0)</f>
        <v>0</v>
      </c>
      <c r="BI468" s="220">
        <f>IF(N468="nulová",J468,0)</f>
        <v>0</v>
      </c>
      <c r="BJ468" s="19" t="s">
        <v>81</v>
      </c>
      <c r="BK468" s="220">
        <f>ROUND(I468*H468,2)</f>
        <v>0</v>
      </c>
      <c r="BL468" s="19" t="s">
        <v>233</v>
      </c>
      <c r="BM468" s="219" t="s">
        <v>889</v>
      </c>
    </row>
    <row r="469" s="13" customFormat="1">
      <c r="A469" s="13"/>
      <c r="B469" s="226"/>
      <c r="C469" s="227"/>
      <c r="D469" s="228" t="s">
        <v>144</v>
      </c>
      <c r="E469" s="227"/>
      <c r="F469" s="230" t="s">
        <v>890</v>
      </c>
      <c r="G469" s="227"/>
      <c r="H469" s="231">
        <v>221.02799999999999</v>
      </c>
      <c r="I469" s="232"/>
      <c r="J469" s="227"/>
      <c r="K469" s="227"/>
      <c r="L469" s="233"/>
      <c r="M469" s="234"/>
      <c r="N469" s="235"/>
      <c r="O469" s="235"/>
      <c r="P469" s="235"/>
      <c r="Q469" s="235"/>
      <c r="R469" s="235"/>
      <c r="S469" s="235"/>
      <c r="T469" s="236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7" t="s">
        <v>144</v>
      </c>
      <c r="AU469" s="237" t="s">
        <v>83</v>
      </c>
      <c r="AV469" s="13" t="s">
        <v>83</v>
      </c>
      <c r="AW469" s="13" t="s">
        <v>4</v>
      </c>
      <c r="AX469" s="13" t="s">
        <v>81</v>
      </c>
      <c r="AY469" s="237" t="s">
        <v>133</v>
      </c>
    </row>
    <row r="470" s="2" customFormat="1" ht="49.05" customHeight="1">
      <c r="A470" s="40"/>
      <c r="B470" s="41"/>
      <c r="C470" s="207" t="s">
        <v>891</v>
      </c>
      <c r="D470" s="207" t="s">
        <v>136</v>
      </c>
      <c r="E470" s="208" t="s">
        <v>892</v>
      </c>
      <c r="F470" s="209" t="s">
        <v>893</v>
      </c>
      <c r="G470" s="210" t="s">
        <v>253</v>
      </c>
      <c r="H470" s="211">
        <v>1.347</v>
      </c>
      <c r="I470" s="212"/>
      <c r="J470" s="213">
        <f>ROUND(I470*H470,2)</f>
        <v>0</v>
      </c>
      <c r="K470" s="214"/>
      <c r="L470" s="46"/>
      <c r="M470" s="215" t="s">
        <v>19</v>
      </c>
      <c r="N470" s="216" t="s">
        <v>44</v>
      </c>
      <c r="O470" s="86"/>
      <c r="P470" s="217">
        <f>O470*H470</f>
        <v>0</v>
      </c>
      <c r="Q470" s="217">
        <v>0</v>
      </c>
      <c r="R470" s="217">
        <f>Q470*H470</f>
        <v>0</v>
      </c>
      <c r="S470" s="217">
        <v>0</v>
      </c>
      <c r="T470" s="218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19" t="s">
        <v>233</v>
      </c>
      <c r="AT470" s="219" t="s">
        <v>136</v>
      </c>
      <c r="AU470" s="219" t="s">
        <v>83</v>
      </c>
      <c r="AY470" s="19" t="s">
        <v>133</v>
      </c>
      <c r="BE470" s="220">
        <f>IF(N470="základní",J470,0)</f>
        <v>0</v>
      </c>
      <c r="BF470" s="220">
        <f>IF(N470="snížená",J470,0)</f>
        <v>0</v>
      </c>
      <c r="BG470" s="220">
        <f>IF(N470="zákl. přenesená",J470,0)</f>
        <v>0</v>
      </c>
      <c r="BH470" s="220">
        <f>IF(N470="sníž. přenesená",J470,0)</f>
        <v>0</v>
      </c>
      <c r="BI470" s="220">
        <f>IF(N470="nulová",J470,0)</f>
        <v>0</v>
      </c>
      <c r="BJ470" s="19" t="s">
        <v>81</v>
      </c>
      <c r="BK470" s="220">
        <f>ROUND(I470*H470,2)</f>
        <v>0</v>
      </c>
      <c r="BL470" s="19" t="s">
        <v>233</v>
      </c>
      <c r="BM470" s="219" t="s">
        <v>894</v>
      </c>
    </row>
    <row r="471" s="2" customFormat="1">
      <c r="A471" s="40"/>
      <c r="B471" s="41"/>
      <c r="C471" s="42"/>
      <c r="D471" s="221" t="s">
        <v>142</v>
      </c>
      <c r="E471" s="42"/>
      <c r="F471" s="222" t="s">
        <v>895</v>
      </c>
      <c r="G471" s="42"/>
      <c r="H471" s="42"/>
      <c r="I471" s="223"/>
      <c r="J471" s="42"/>
      <c r="K471" s="42"/>
      <c r="L471" s="46"/>
      <c r="M471" s="224"/>
      <c r="N471" s="225"/>
      <c r="O471" s="86"/>
      <c r="P471" s="86"/>
      <c r="Q471" s="86"/>
      <c r="R471" s="86"/>
      <c r="S471" s="86"/>
      <c r="T471" s="87"/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T471" s="19" t="s">
        <v>142</v>
      </c>
      <c r="AU471" s="19" t="s">
        <v>83</v>
      </c>
    </row>
    <row r="472" s="12" customFormat="1" ht="22.8" customHeight="1">
      <c r="A472" s="12"/>
      <c r="B472" s="191"/>
      <c r="C472" s="192"/>
      <c r="D472" s="193" t="s">
        <v>72</v>
      </c>
      <c r="E472" s="205" t="s">
        <v>896</v>
      </c>
      <c r="F472" s="205" t="s">
        <v>897</v>
      </c>
      <c r="G472" s="192"/>
      <c r="H472" s="192"/>
      <c r="I472" s="195"/>
      <c r="J472" s="206">
        <f>BK472</f>
        <v>0</v>
      </c>
      <c r="K472" s="192"/>
      <c r="L472" s="197"/>
      <c r="M472" s="198"/>
      <c r="N472" s="199"/>
      <c r="O472" s="199"/>
      <c r="P472" s="200">
        <f>SUM(P473:P487)</f>
        <v>0</v>
      </c>
      <c r="Q472" s="199"/>
      <c r="R472" s="200">
        <f>SUM(R473:R487)</f>
        <v>0.050551200000000004</v>
      </c>
      <c r="S472" s="199"/>
      <c r="T472" s="201">
        <f>SUM(T473:T487)</f>
        <v>0.021999999999999999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02" t="s">
        <v>83</v>
      </c>
      <c r="AT472" s="203" t="s">
        <v>72</v>
      </c>
      <c r="AU472" s="203" t="s">
        <v>81</v>
      </c>
      <c r="AY472" s="202" t="s">
        <v>133</v>
      </c>
      <c r="BK472" s="204">
        <f>SUM(BK473:BK487)</f>
        <v>0</v>
      </c>
    </row>
    <row r="473" s="2" customFormat="1" ht="37.8" customHeight="1">
      <c r="A473" s="40"/>
      <c r="B473" s="41"/>
      <c r="C473" s="207" t="s">
        <v>898</v>
      </c>
      <c r="D473" s="207" t="s">
        <v>136</v>
      </c>
      <c r="E473" s="208" t="s">
        <v>899</v>
      </c>
      <c r="F473" s="209" t="s">
        <v>900</v>
      </c>
      <c r="G473" s="210" t="s">
        <v>148</v>
      </c>
      <c r="H473" s="211">
        <v>5</v>
      </c>
      <c r="I473" s="212"/>
      <c r="J473" s="213">
        <f>ROUND(I473*H473,2)</f>
        <v>0</v>
      </c>
      <c r="K473" s="214"/>
      <c r="L473" s="46"/>
      <c r="M473" s="215" t="s">
        <v>19</v>
      </c>
      <c r="N473" s="216" t="s">
        <v>44</v>
      </c>
      <c r="O473" s="86"/>
      <c r="P473" s="217">
        <f>O473*H473</f>
        <v>0</v>
      </c>
      <c r="Q473" s="217">
        <v>0</v>
      </c>
      <c r="R473" s="217">
        <f>Q473*H473</f>
        <v>0</v>
      </c>
      <c r="S473" s="217">
        <v>0</v>
      </c>
      <c r="T473" s="218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19" t="s">
        <v>233</v>
      </c>
      <c r="AT473" s="219" t="s">
        <v>136</v>
      </c>
      <c r="AU473" s="219" t="s">
        <v>83</v>
      </c>
      <c r="AY473" s="19" t="s">
        <v>133</v>
      </c>
      <c r="BE473" s="220">
        <f>IF(N473="základní",J473,0)</f>
        <v>0</v>
      </c>
      <c r="BF473" s="220">
        <f>IF(N473="snížená",J473,0)</f>
        <v>0</v>
      </c>
      <c r="BG473" s="220">
        <f>IF(N473="zákl. přenesená",J473,0)</f>
        <v>0</v>
      </c>
      <c r="BH473" s="220">
        <f>IF(N473="sníž. přenesená",J473,0)</f>
        <v>0</v>
      </c>
      <c r="BI473" s="220">
        <f>IF(N473="nulová",J473,0)</f>
        <v>0</v>
      </c>
      <c r="BJ473" s="19" t="s">
        <v>81</v>
      </c>
      <c r="BK473" s="220">
        <f>ROUND(I473*H473,2)</f>
        <v>0</v>
      </c>
      <c r="BL473" s="19" t="s">
        <v>233</v>
      </c>
      <c r="BM473" s="219" t="s">
        <v>901</v>
      </c>
    </row>
    <row r="474" s="2" customFormat="1">
      <c r="A474" s="40"/>
      <c r="B474" s="41"/>
      <c r="C474" s="42"/>
      <c r="D474" s="221" t="s">
        <v>142</v>
      </c>
      <c r="E474" s="42"/>
      <c r="F474" s="222" t="s">
        <v>902</v>
      </c>
      <c r="G474" s="42"/>
      <c r="H474" s="42"/>
      <c r="I474" s="223"/>
      <c r="J474" s="42"/>
      <c r="K474" s="42"/>
      <c r="L474" s="46"/>
      <c r="M474" s="224"/>
      <c r="N474" s="225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142</v>
      </c>
      <c r="AU474" s="19" t="s">
        <v>83</v>
      </c>
    </row>
    <row r="475" s="2" customFormat="1" ht="16.5" customHeight="1">
      <c r="A475" s="40"/>
      <c r="B475" s="41"/>
      <c r="C475" s="262" t="s">
        <v>903</v>
      </c>
      <c r="D475" s="262" t="s">
        <v>363</v>
      </c>
      <c r="E475" s="263" t="s">
        <v>877</v>
      </c>
      <c r="F475" s="264" t="s">
        <v>878</v>
      </c>
      <c r="G475" s="265" t="s">
        <v>253</v>
      </c>
      <c r="H475" s="266">
        <v>0.002</v>
      </c>
      <c r="I475" s="267"/>
      <c r="J475" s="268">
        <f>ROUND(I475*H475,2)</f>
        <v>0</v>
      </c>
      <c r="K475" s="269"/>
      <c r="L475" s="270"/>
      <c r="M475" s="271" t="s">
        <v>19</v>
      </c>
      <c r="N475" s="272" t="s">
        <v>44</v>
      </c>
      <c r="O475" s="86"/>
      <c r="P475" s="217">
        <f>O475*H475</f>
        <v>0</v>
      </c>
      <c r="Q475" s="217">
        <v>1</v>
      </c>
      <c r="R475" s="217">
        <f>Q475*H475</f>
        <v>0.002</v>
      </c>
      <c r="S475" s="217">
        <v>0</v>
      </c>
      <c r="T475" s="218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19" t="s">
        <v>499</v>
      </c>
      <c r="AT475" s="219" t="s">
        <v>363</v>
      </c>
      <c r="AU475" s="219" t="s">
        <v>83</v>
      </c>
      <c r="AY475" s="19" t="s">
        <v>133</v>
      </c>
      <c r="BE475" s="220">
        <f>IF(N475="základní",J475,0)</f>
        <v>0</v>
      </c>
      <c r="BF475" s="220">
        <f>IF(N475="snížená",J475,0)</f>
        <v>0</v>
      </c>
      <c r="BG475" s="220">
        <f>IF(N475="zákl. přenesená",J475,0)</f>
        <v>0</v>
      </c>
      <c r="BH475" s="220">
        <f>IF(N475="sníž. přenesená",J475,0)</f>
        <v>0</v>
      </c>
      <c r="BI475" s="220">
        <f>IF(N475="nulová",J475,0)</f>
        <v>0</v>
      </c>
      <c r="BJ475" s="19" t="s">
        <v>81</v>
      </c>
      <c r="BK475" s="220">
        <f>ROUND(I475*H475,2)</f>
        <v>0</v>
      </c>
      <c r="BL475" s="19" t="s">
        <v>233</v>
      </c>
      <c r="BM475" s="219" t="s">
        <v>904</v>
      </c>
    </row>
    <row r="476" s="13" customFormat="1">
      <c r="A476" s="13"/>
      <c r="B476" s="226"/>
      <c r="C476" s="227"/>
      <c r="D476" s="228" t="s">
        <v>144</v>
      </c>
      <c r="E476" s="227"/>
      <c r="F476" s="230" t="s">
        <v>905</v>
      </c>
      <c r="G476" s="227"/>
      <c r="H476" s="231">
        <v>0.002</v>
      </c>
      <c r="I476" s="232"/>
      <c r="J476" s="227"/>
      <c r="K476" s="227"/>
      <c r="L476" s="233"/>
      <c r="M476" s="234"/>
      <c r="N476" s="235"/>
      <c r="O476" s="235"/>
      <c r="P476" s="235"/>
      <c r="Q476" s="235"/>
      <c r="R476" s="235"/>
      <c r="S476" s="235"/>
      <c r="T476" s="236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7" t="s">
        <v>144</v>
      </c>
      <c r="AU476" s="237" t="s">
        <v>83</v>
      </c>
      <c r="AV476" s="13" t="s">
        <v>83</v>
      </c>
      <c r="AW476" s="13" t="s">
        <v>4</v>
      </c>
      <c r="AX476" s="13" t="s">
        <v>81</v>
      </c>
      <c r="AY476" s="237" t="s">
        <v>133</v>
      </c>
    </row>
    <row r="477" s="2" customFormat="1" ht="33" customHeight="1">
      <c r="A477" s="40"/>
      <c r="B477" s="41"/>
      <c r="C477" s="207" t="s">
        <v>906</v>
      </c>
      <c r="D477" s="207" t="s">
        <v>136</v>
      </c>
      <c r="E477" s="208" t="s">
        <v>907</v>
      </c>
      <c r="F477" s="209" t="s">
        <v>908</v>
      </c>
      <c r="G477" s="210" t="s">
        <v>148</v>
      </c>
      <c r="H477" s="211">
        <v>2</v>
      </c>
      <c r="I477" s="212"/>
      <c r="J477" s="213">
        <f>ROUND(I477*H477,2)</f>
        <v>0</v>
      </c>
      <c r="K477" s="214"/>
      <c r="L477" s="46"/>
      <c r="M477" s="215" t="s">
        <v>19</v>
      </c>
      <c r="N477" s="216" t="s">
        <v>44</v>
      </c>
      <c r="O477" s="86"/>
      <c r="P477" s="217">
        <f>O477*H477</f>
        <v>0</v>
      </c>
      <c r="Q477" s="217">
        <v>0</v>
      </c>
      <c r="R477" s="217">
        <f>Q477*H477</f>
        <v>0</v>
      </c>
      <c r="S477" s="217">
        <v>0.010999999999999999</v>
      </c>
      <c r="T477" s="218">
        <f>S477*H477</f>
        <v>0.021999999999999999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19" t="s">
        <v>233</v>
      </c>
      <c r="AT477" s="219" t="s">
        <v>136</v>
      </c>
      <c r="AU477" s="219" t="s">
        <v>83</v>
      </c>
      <c r="AY477" s="19" t="s">
        <v>133</v>
      </c>
      <c r="BE477" s="220">
        <f>IF(N477="základní",J477,0)</f>
        <v>0</v>
      </c>
      <c r="BF477" s="220">
        <f>IF(N477="snížená",J477,0)</f>
        <v>0</v>
      </c>
      <c r="BG477" s="220">
        <f>IF(N477="zákl. přenesená",J477,0)</f>
        <v>0</v>
      </c>
      <c r="BH477" s="220">
        <f>IF(N477="sníž. přenesená",J477,0)</f>
        <v>0</v>
      </c>
      <c r="BI477" s="220">
        <f>IF(N477="nulová",J477,0)</f>
        <v>0</v>
      </c>
      <c r="BJ477" s="19" t="s">
        <v>81</v>
      </c>
      <c r="BK477" s="220">
        <f>ROUND(I477*H477,2)</f>
        <v>0</v>
      </c>
      <c r="BL477" s="19" t="s">
        <v>233</v>
      </c>
      <c r="BM477" s="219" t="s">
        <v>909</v>
      </c>
    </row>
    <row r="478" s="2" customFormat="1">
      <c r="A478" s="40"/>
      <c r="B478" s="41"/>
      <c r="C478" s="42"/>
      <c r="D478" s="221" t="s">
        <v>142</v>
      </c>
      <c r="E478" s="42"/>
      <c r="F478" s="222" t="s">
        <v>910</v>
      </c>
      <c r="G478" s="42"/>
      <c r="H478" s="42"/>
      <c r="I478" s="223"/>
      <c r="J478" s="42"/>
      <c r="K478" s="42"/>
      <c r="L478" s="46"/>
      <c r="M478" s="224"/>
      <c r="N478" s="225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142</v>
      </c>
      <c r="AU478" s="19" t="s">
        <v>83</v>
      </c>
    </row>
    <row r="479" s="2" customFormat="1" ht="24.15" customHeight="1">
      <c r="A479" s="40"/>
      <c r="B479" s="41"/>
      <c r="C479" s="207" t="s">
        <v>911</v>
      </c>
      <c r="D479" s="207" t="s">
        <v>136</v>
      </c>
      <c r="E479" s="208" t="s">
        <v>912</v>
      </c>
      <c r="F479" s="209" t="s">
        <v>913</v>
      </c>
      <c r="G479" s="210" t="s">
        <v>148</v>
      </c>
      <c r="H479" s="211">
        <v>5</v>
      </c>
      <c r="I479" s="212"/>
      <c r="J479" s="213">
        <f>ROUND(I479*H479,2)</f>
        <v>0</v>
      </c>
      <c r="K479" s="214"/>
      <c r="L479" s="46"/>
      <c r="M479" s="215" t="s">
        <v>19</v>
      </c>
      <c r="N479" s="216" t="s">
        <v>44</v>
      </c>
      <c r="O479" s="86"/>
      <c r="P479" s="217">
        <f>O479*H479</f>
        <v>0</v>
      </c>
      <c r="Q479" s="217">
        <v>0.00088000000000000003</v>
      </c>
      <c r="R479" s="217">
        <f>Q479*H479</f>
        <v>0.0044000000000000003</v>
      </c>
      <c r="S479" s="217">
        <v>0</v>
      </c>
      <c r="T479" s="218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19" t="s">
        <v>233</v>
      </c>
      <c r="AT479" s="219" t="s">
        <v>136</v>
      </c>
      <c r="AU479" s="219" t="s">
        <v>83</v>
      </c>
      <c r="AY479" s="19" t="s">
        <v>133</v>
      </c>
      <c r="BE479" s="220">
        <f>IF(N479="základní",J479,0)</f>
        <v>0</v>
      </c>
      <c r="BF479" s="220">
        <f>IF(N479="snížená",J479,0)</f>
        <v>0</v>
      </c>
      <c r="BG479" s="220">
        <f>IF(N479="zákl. přenesená",J479,0)</f>
        <v>0</v>
      </c>
      <c r="BH479" s="220">
        <f>IF(N479="sníž. přenesená",J479,0)</f>
        <v>0</v>
      </c>
      <c r="BI479" s="220">
        <f>IF(N479="nulová",J479,0)</f>
        <v>0</v>
      </c>
      <c r="BJ479" s="19" t="s">
        <v>81</v>
      </c>
      <c r="BK479" s="220">
        <f>ROUND(I479*H479,2)</f>
        <v>0</v>
      </c>
      <c r="BL479" s="19" t="s">
        <v>233</v>
      </c>
      <c r="BM479" s="219" t="s">
        <v>914</v>
      </c>
    </row>
    <row r="480" s="2" customFormat="1">
      <c r="A480" s="40"/>
      <c r="B480" s="41"/>
      <c r="C480" s="42"/>
      <c r="D480" s="221" t="s">
        <v>142</v>
      </c>
      <c r="E480" s="42"/>
      <c r="F480" s="222" t="s">
        <v>915</v>
      </c>
      <c r="G480" s="42"/>
      <c r="H480" s="42"/>
      <c r="I480" s="223"/>
      <c r="J480" s="42"/>
      <c r="K480" s="42"/>
      <c r="L480" s="46"/>
      <c r="M480" s="224"/>
      <c r="N480" s="225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142</v>
      </c>
      <c r="AU480" s="19" t="s">
        <v>83</v>
      </c>
    </row>
    <row r="481" s="2" customFormat="1" ht="49.05" customHeight="1">
      <c r="A481" s="40"/>
      <c r="B481" s="41"/>
      <c r="C481" s="262" t="s">
        <v>916</v>
      </c>
      <c r="D481" s="262" t="s">
        <v>363</v>
      </c>
      <c r="E481" s="263" t="s">
        <v>887</v>
      </c>
      <c r="F481" s="264" t="s">
        <v>888</v>
      </c>
      <c r="G481" s="265" t="s">
        <v>148</v>
      </c>
      <c r="H481" s="266">
        <v>5.8280000000000003</v>
      </c>
      <c r="I481" s="267"/>
      <c r="J481" s="268">
        <f>ROUND(I481*H481,2)</f>
        <v>0</v>
      </c>
      <c r="K481" s="269"/>
      <c r="L481" s="270"/>
      <c r="M481" s="271" t="s">
        <v>19</v>
      </c>
      <c r="N481" s="272" t="s">
        <v>44</v>
      </c>
      <c r="O481" s="86"/>
      <c r="P481" s="217">
        <f>O481*H481</f>
        <v>0</v>
      </c>
      <c r="Q481" s="217">
        <v>0.0054000000000000003</v>
      </c>
      <c r="R481" s="217">
        <f>Q481*H481</f>
        <v>0.031471200000000005</v>
      </c>
      <c r="S481" s="217">
        <v>0</v>
      </c>
      <c r="T481" s="218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19" t="s">
        <v>499</v>
      </c>
      <c r="AT481" s="219" t="s">
        <v>363</v>
      </c>
      <c r="AU481" s="219" t="s">
        <v>83</v>
      </c>
      <c r="AY481" s="19" t="s">
        <v>133</v>
      </c>
      <c r="BE481" s="220">
        <f>IF(N481="základní",J481,0)</f>
        <v>0</v>
      </c>
      <c r="BF481" s="220">
        <f>IF(N481="snížená",J481,0)</f>
        <v>0</v>
      </c>
      <c r="BG481" s="220">
        <f>IF(N481="zákl. přenesená",J481,0)</f>
        <v>0</v>
      </c>
      <c r="BH481" s="220">
        <f>IF(N481="sníž. přenesená",J481,0)</f>
        <v>0</v>
      </c>
      <c r="BI481" s="220">
        <f>IF(N481="nulová",J481,0)</f>
        <v>0</v>
      </c>
      <c r="BJ481" s="19" t="s">
        <v>81</v>
      </c>
      <c r="BK481" s="220">
        <f>ROUND(I481*H481,2)</f>
        <v>0</v>
      </c>
      <c r="BL481" s="19" t="s">
        <v>233</v>
      </c>
      <c r="BM481" s="219" t="s">
        <v>917</v>
      </c>
    </row>
    <row r="482" s="13" customFormat="1">
      <c r="A482" s="13"/>
      <c r="B482" s="226"/>
      <c r="C482" s="227"/>
      <c r="D482" s="228" t="s">
        <v>144</v>
      </c>
      <c r="E482" s="227"/>
      <c r="F482" s="230" t="s">
        <v>918</v>
      </c>
      <c r="G482" s="227"/>
      <c r="H482" s="231">
        <v>5.8280000000000003</v>
      </c>
      <c r="I482" s="232"/>
      <c r="J482" s="227"/>
      <c r="K482" s="227"/>
      <c r="L482" s="233"/>
      <c r="M482" s="234"/>
      <c r="N482" s="235"/>
      <c r="O482" s="235"/>
      <c r="P482" s="235"/>
      <c r="Q482" s="235"/>
      <c r="R482" s="235"/>
      <c r="S482" s="235"/>
      <c r="T482" s="236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7" t="s">
        <v>144</v>
      </c>
      <c r="AU482" s="237" t="s">
        <v>83</v>
      </c>
      <c r="AV482" s="13" t="s">
        <v>83</v>
      </c>
      <c r="AW482" s="13" t="s">
        <v>4</v>
      </c>
      <c r="AX482" s="13" t="s">
        <v>81</v>
      </c>
      <c r="AY482" s="237" t="s">
        <v>133</v>
      </c>
    </row>
    <row r="483" s="2" customFormat="1" ht="37.8" customHeight="1">
      <c r="A483" s="40"/>
      <c r="B483" s="41"/>
      <c r="C483" s="207" t="s">
        <v>919</v>
      </c>
      <c r="D483" s="207" t="s">
        <v>136</v>
      </c>
      <c r="E483" s="208" t="s">
        <v>920</v>
      </c>
      <c r="F483" s="209" t="s">
        <v>921</v>
      </c>
      <c r="G483" s="210" t="s">
        <v>148</v>
      </c>
      <c r="H483" s="211">
        <v>2</v>
      </c>
      <c r="I483" s="212"/>
      <c r="J483" s="213">
        <f>ROUND(I483*H483,2)</f>
        <v>0</v>
      </c>
      <c r="K483" s="214"/>
      <c r="L483" s="46"/>
      <c r="M483" s="215" t="s">
        <v>19</v>
      </c>
      <c r="N483" s="216" t="s">
        <v>44</v>
      </c>
      <c r="O483" s="86"/>
      <c r="P483" s="217">
        <f>O483*H483</f>
        <v>0</v>
      </c>
      <c r="Q483" s="217">
        <v>0.00093999999999999997</v>
      </c>
      <c r="R483" s="217">
        <f>Q483*H483</f>
        <v>0.0018799999999999999</v>
      </c>
      <c r="S483" s="217">
        <v>0</v>
      </c>
      <c r="T483" s="218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19" t="s">
        <v>233</v>
      </c>
      <c r="AT483" s="219" t="s">
        <v>136</v>
      </c>
      <c r="AU483" s="219" t="s">
        <v>83</v>
      </c>
      <c r="AY483" s="19" t="s">
        <v>133</v>
      </c>
      <c r="BE483" s="220">
        <f>IF(N483="základní",J483,0)</f>
        <v>0</v>
      </c>
      <c r="BF483" s="220">
        <f>IF(N483="snížená",J483,0)</f>
        <v>0</v>
      </c>
      <c r="BG483" s="220">
        <f>IF(N483="zákl. přenesená",J483,0)</f>
        <v>0</v>
      </c>
      <c r="BH483" s="220">
        <f>IF(N483="sníž. přenesená",J483,0)</f>
        <v>0</v>
      </c>
      <c r="BI483" s="220">
        <f>IF(N483="nulová",J483,0)</f>
        <v>0</v>
      </c>
      <c r="BJ483" s="19" t="s">
        <v>81</v>
      </c>
      <c r="BK483" s="220">
        <f>ROUND(I483*H483,2)</f>
        <v>0</v>
      </c>
      <c r="BL483" s="19" t="s">
        <v>233</v>
      </c>
      <c r="BM483" s="219" t="s">
        <v>922</v>
      </c>
    </row>
    <row r="484" s="2" customFormat="1">
      <c r="A484" s="40"/>
      <c r="B484" s="41"/>
      <c r="C484" s="42"/>
      <c r="D484" s="221" t="s">
        <v>142</v>
      </c>
      <c r="E484" s="42"/>
      <c r="F484" s="222" t="s">
        <v>923</v>
      </c>
      <c r="G484" s="42"/>
      <c r="H484" s="42"/>
      <c r="I484" s="223"/>
      <c r="J484" s="42"/>
      <c r="K484" s="42"/>
      <c r="L484" s="46"/>
      <c r="M484" s="224"/>
      <c r="N484" s="225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142</v>
      </c>
      <c r="AU484" s="19" t="s">
        <v>83</v>
      </c>
    </row>
    <row r="485" s="2" customFormat="1" ht="49.05" customHeight="1">
      <c r="A485" s="40"/>
      <c r="B485" s="41"/>
      <c r="C485" s="262" t="s">
        <v>924</v>
      </c>
      <c r="D485" s="262" t="s">
        <v>363</v>
      </c>
      <c r="E485" s="263" t="s">
        <v>887</v>
      </c>
      <c r="F485" s="264" t="s">
        <v>888</v>
      </c>
      <c r="G485" s="265" t="s">
        <v>148</v>
      </c>
      <c r="H485" s="266">
        <v>2</v>
      </c>
      <c r="I485" s="267"/>
      <c r="J485" s="268">
        <f>ROUND(I485*H485,2)</f>
        <v>0</v>
      </c>
      <c r="K485" s="269"/>
      <c r="L485" s="270"/>
      <c r="M485" s="271" t="s">
        <v>19</v>
      </c>
      <c r="N485" s="272" t="s">
        <v>44</v>
      </c>
      <c r="O485" s="86"/>
      <c r="P485" s="217">
        <f>O485*H485</f>
        <v>0</v>
      </c>
      <c r="Q485" s="217">
        <v>0.0054000000000000003</v>
      </c>
      <c r="R485" s="217">
        <f>Q485*H485</f>
        <v>0.010800000000000001</v>
      </c>
      <c r="S485" s="217">
        <v>0</v>
      </c>
      <c r="T485" s="218">
        <f>S485*H485</f>
        <v>0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19" t="s">
        <v>499</v>
      </c>
      <c r="AT485" s="219" t="s">
        <v>363</v>
      </c>
      <c r="AU485" s="219" t="s">
        <v>83</v>
      </c>
      <c r="AY485" s="19" t="s">
        <v>133</v>
      </c>
      <c r="BE485" s="220">
        <f>IF(N485="základní",J485,0)</f>
        <v>0</v>
      </c>
      <c r="BF485" s="220">
        <f>IF(N485="snížená",J485,0)</f>
        <v>0</v>
      </c>
      <c r="BG485" s="220">
        <f>IF(N485="zákl. přenesená",J485,0)</f>
        <v>0</v>
      </c>
      <c r="BH485" s="220">
        <f>IF(N485="sníž. přenesená",J485,0)</f>
        <v>0</v>
      </c>
      <c r="BI485" s="220">
        <f>IF(N485="nulová",J485,0)</f>
        <v>0</v>
      </c>
      <c r="BJ485" s="19" t="s">
        <v>81</v>
      </c>
      <c r="BK485" s="220">
        <f>ROUND(I485*H485,2)</f>
        <v>0</v>
      </c>
      <c r="BL485" s="19" t="s">
        <v>233</v>
      </c>
      <c r="BM485" s="219" t="s">
        <v>925</v>
      </c>
    </row>
    <row r="486" s="2" customFormat="1" ht="49.05" customHeight="1">
      <c r="A486" s="40"/>
      <c r="B486" s="41"/>
      <c r="C486" s="207" t="s">
        <v>926</v>
      </c>
      <c r="D486" s="207" t="s">
        <v>136</v>
      </c>
      <c r="E486" s="208" t="s">
        <v>927</v>
      </c>
      <c r="F486" s="209" t="s">
        <v>928</v>
      </c>
      <c r="G486" s="210" t="s">
        <v>253</v>
      </c>
      <c r="H486" s="211">
        <v>0.050999999999999997</v>
      </c>
      <c r="I486" s="212"/>
      <c r="J486" s="213">
        <f>ROUND(I486*H486,2)</f>
        <v>0</v>
      </c>
      <c r="K486" s="214"/>
      <c r="L486" s="46"/>
      <c r="M486" s="215" t="s">
        <v>19</v>
      </c>
      <c r="N486" s="216" t="s">
        <v>44</v>
      </c>
      <c r="O486" s="86"/>
      <c r="P486" s="217">
        <f>O486*H486</f>
        <v>0</v>
      </c>
      <c r="Q486" s="217">
        <v>0</v>
      </c>
      <c r="R486" s="217">
        <f>Q486*H486</f>
        <v>0</v>
      </c>
      <c r="S486" s="217">
        <v>0</v>
      </c>
      <c r="T486" s="218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19" t="s">
        <v>233</v>
      </c>
      <c r="AT486" s="219" t="s">
        <v>136</v>
      </c>
      <c r="AU486" s="219" t="s">
        <v>83</v>
      </c>
      <c r="AY486" s="19" t="s">
        <v>133</v>
      </c>
      <c r="BE486" s="220">
        <f>IF(N486="základní",J486,0)</f>
        <v>0</v>
      </c>
      <c r="BF486" s="220">
        <f>IF(N486="snížená",J486,0)</f>
        <v>0</v>
      </c>
      <c r="BG486" s="220">
        <f>IF(N486="zákl. přenesená",J486,0)</f>
        <v>0</v>
      </c>
      <c r="BH486" s="220">
        <f>IF(N486="sníž. přenesená",J486,0)</f>
        <v>0</v>
      </c>
      <c r="BI486" s="220">
        <f>IF(N486="nulová",J486,0)</f>
        <v>0</v>
      </c>
      <c r="BJ486" s="19" t="s">
        <v>81</v>
      </c>
      <c r="BK486" s="220">
        <f>ROUND(I486*H486,2)</f>
        <v>0</v>
      </c>
      <c r="BL486" s="19" t="s">
        <v>233</v>
      </c>
      <c r="BM486" s="219" t="s">
        <v>929</v>
      </c>
    </row>
    <row r="487" s="2" customFormat="1">
      <c r="A487" s="40"/>
      <c r="B487" s="41"/>
      <c r="C487" s="42"/>
      <c r="D487" s="221" t="s">
        <v>142</v>
      </c>
      <c r="E487" s="42"/>
      <c r="F487" s="222" t="s">
        <v>930</v>
      </c>
      <c r="G487" s="42"/>
      <c r="H487" s="42"/>
      <c r="I487" s="223"/>
      <c r="J487" s="42"/>
      <c r="K487" s="42"/>
      <c r="L487" s="46"/>
      <c r="M487" s="224"/>
      <c r="N487" s="225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142</v>
      </c>
      <c r="AU487" s="19" t="s">
        <v>83</v>
      </c>
    </row>
    <row r="488" s="12" customFormat="1" ht="22.8" customHeight="1">
      <c r="A488" s="12"/>
      <c r="B488" s="191"/>
      <c r="C488" s="192"/>
      <c r="D488" s="193" t="s">
        <v>72</v>
      </c>
      <c r="E488" s="205" t="s">
        <v>931</v>
      </c>
      <c r="F488" s="205" t="s">
        <v>932</v>
      </c>
      <c r="G488" s="192"/>
      <c r="H488" s="192"/>
      <c r="I488" s="195"/>
      <c r="J488" s="206">
        <f>BK488</f>
        <v>0</v>
      </c>
      <c r="K488" s="192"/>
      <c r="L488" s="197"/>
      <c r="M488" s="198"/>
      <c r="N488" s="199"/>
      <c r="O488" s="199"/>
      <c r="P488" s="200">
        <f>SUM(P489:P503)</f>
        <v>0</v>
      </c>
      <c r="Q488" s="199"/>
      <c r="R488" s="200">
        <f>SUM(R489:R503)</f>
        <v>1.01611005</v>
      </c>
      <c r="S488" s="199"/>
      <c r="T488" s="201">
        <f>SUM(T489:T503)</f>
        <v>0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202" t="s">
        <v>83</v>
      </c>
      <c r="AT488" s="203" t="s">
        <v>72</v>
      </c>
      <c r="AU488" s="203" t="s">
        <v>81</v>
      </c>
      <c r="AY488" s="202" t="s">
        <v>133</v>
      </c>
      <c r="BK488" s="204">
        <f>SUM(BK489:BK503)</f>
        <v>0</v>
      </c>
    </row>
    <row r="489" s="2" customFormat="1" ht="37.8" customHeight="1">
      <c r="A489" s="40"/>
      <c r="B489" s="41"/>
      <c r="C489" s="207" t="s">
        <v>933</v>
      </c>
      <c r="D489" s="207" t="s">
        <v>136</v>
      </c>
      <c r="E489" s="208" t="s">
        <v>934</v>
      </c>
      <c r="F489" s="209" t="s">
        <v>935</v>
      </c>
      <c r="G489" s="210" t="s">
        <v>211</v>
      </c>
      <c r="H489" s="211">
        <v>2</v>
      </c>
      <c r="I489" s="212"/>
      <c r="J489" s="213">
        <f>ROUND(I489*H489,2)</f>
        <v>0</v>
      </c>
      <c r="K489" s="214"/>
      <c r="L489" s="46"/>
      <c r="M489" s="215" t="s">
        <v>19</v>
      </c>
      <c r="N489" s="216" t="s">
        <v>44</v>
      </c>
      <c r="O489" s="86"/>
      <c r="P489" s="217">
        <f>O489*H489</f>
        <v>0</v>
      </c>
      <c r="Q489" s="217">
        <v>0</v>
      </c>
      <c r="R489" s="217">
        <f>Q489*H489</f>
        <v>0</v>
      </c>
      <c r="S489" s="217">
        <v>0</v>
      </c>
      <c r="T489" s="218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19" t="s">
        <v>233</v>
      </c>
      <c r="AT489" s="219" t="s">
        <v>136</v>
      </c>
      <c r="AU489" s="219" t="s">
        <v>83</v>
      </c>
      <c r="AY489" s="19" t="s">
        <v>133</v>
      </c>
      <c r="BE489" s="220">
        <f>IF(N489="základní",J489,0)</f>
        <v>0</v>
      </c>
      <c r="BF489" s="220">
        <f>IF(N489="snížená",J489,0)</f>
        <v>0</v>
      </c>
      <c r="BG489" s="220">
        <f>IF(N489="zákl. přenesená",J489,0)</f>
        <v>0</v>
      </c>
      <c r="BH489" s="220">
        <f>IF(N489="sníž. přenesená",J489,0)</f>
        <v>0</v>
      </c>
      <c r="BI489" s="220">
        <f>IF(N489="nulová",J489,0)</f>
        <v>0</v>
      </c>
      <c r="BJ489" s="19" t="s">
        <v>81</v>
      </c>
      <c r="BK489" s="220">
        <f>ROUND(I489*H489,2)</f>
        <v>0</v>
      </c>
      <c r="BL489" s="19" t="s">
        <v>233</v>
      </c>
      <c r="BM489" s="219" t="s">
        <v>936</v>
      </c>
    </row>
    <row r="490" s="2" customFormat="1">
      <c r="A490" s="40"/>
      <c r="B490" s="41"/>
      <c r="C490" s="42"/>
      <c r="D490" s="221" t="s">
        <v>142</v>
      </c>
      <c r="E490" s="42"/>
      <c r="F490" s="222" t="s">
        <v>937</v>
      </c>
      <c r="G490" s="42"/>
      <c r="H490" s="42"/>
      <c r="I490" s="223"/>
      <c r="J490" s="42"/>
      <c r="K490" s="42"/>
      <c r="L490" s="46"/>
      <c r="M490" s="224"/>
      <c r="N490" s="225"/>
      <c r="O490" s="86"/>
      <c r="P490" s="86"/>
      <c r="Q490" s="86"/>
      <c r="R490" s="86"/>
      <c r="S490" s="86"/>
      <c r="T490" s="87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T490" s="19" t="s">
        <v>142</v>
      </c>
      <c r="AU490" s="19" t="s">
        <v>83</v>
      </c>
    </row>
    <row r="491" s="2" customFormat="1" ht="37.8" customHeight="1">
      <c r="A491" s="40"/>
      <c r="B491" s="41"/>
      <c r="C491" s="207" t="s">
        <v>938</v>
      </c>
      <c r="D491" s="207" t="s">
        <v>136</v>
      </c>
      <c r="E491" s="208" t="s">
        <v>939</v>
      </c>
      <c r="F491" s="209" t="s">
        <v>940</v>
      </c>
      <c r="G491" s="210" t="s">
        <v>148</v>
      </c>
      <c r="H491" s="211">
        <v>189.49000000000001</v>
      </c>
      <c r="I491" s="212"/>
      <c r="J491" s="213">
        <f>ROUND(I491*H491,2)</f>
        <v>0</v>
      </c>
      <c r="K491" s="214"/>
      <c r="L491" s="46"/>
      <c r="M491" s="215" t="s">
        <v>19</v>
      </c>
      <c r="N491" s="216" t="s">
        <v>44</v>
      </c>
      <c r="O491" s="86"/>
      <c r="P491" s="217">
        <f>O491*H491</f>
        <v>0</v>
      </c>
      <c r="Q491" s="217">
        <v>0</v>
      </c>
      <c r="R491" s="217">
        <f>Q491*H491</f>
        <v>0</v>
      </c>
      <c r="S491" s="217">
        <v>0</v>
      </c>
      <c r="T491" s="218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19" t="s">
        <v>233</v>
      </c>
      <c r="AT491" s="219" t="s">
        <v>136</v>
      </c>
      <c r="AU491" s="219" t="s">
        <v>83</v>
      </c>
      <c r="AY491" s="19" t="s">
        <v>133</v>
      </c>
      <c r="BE491" s="220">
        <f>IF(N491="základní",J491,0)</f>
        <v>0</v>
      </c>
      <c r="BF491" s="220">
        <f>IF(N491="snížená",J491,0)</f>
        <v>0</v>
      </c>
      <c r="BG491" s="220">
        <f>IF(N491="zákl. přenesená",J491,0)</f>
        <v>0</v>
      </c>
      <c r="BH491" s="220">
        <f>IF(N491="sníž. přenesená",J491,0)</f>
        <v>0</v>
      </c>
      <c r="BI491" s="220">
        <f>IF(N491="nulová",J491,0)</f>
        <v>0</v>
      </c>
      <c r="BJ491" s="19" t="s">
        <v>81</v>
      </c>
      <c r="BK491" s="220">
        <f>ROUND(I491*H491,2)</f>
        <v>0</v>
      </c>
      <c r="BL491" s="19" t="s">
        <v>233</v>
      </c>
      <c r="BM491" s="219" t="s">
        <v>941</v>
      </c>
    </row>
    <row r="492" s="2" customFormat="1">
      <c r="A492" s="40"/>
      <c r="B492" s="41"/>
      <c r="C492" s="42"/>
      <c r="D492" s="221" t="s">
        <v>142</v>
      </c>
      <c r="E492" s="42"/>
      <c r="F492" s="222" t="s">
        <v>942</v>
      </c>
      <c r="G492" s="42"/>
      <c r="H492" s="42"/>
      <c r="I492" s="223"/>
      <c r="J492" s="42"/>
      <c r="K492" s="42"/>
      <c r="L492" s="46"/>
      <c r="M492" s="224"/>
      <c r="N492" s="225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142</v>
      </c>
      <c r="AU492" s="19" t="s">
        <v>83</v>
      </c>
    </row>
    <row r="493" s="15" customFormat="1">
      <c r="A493" s="15"/>
      <c r="B493" s="249"/>
      <c r="C493" s="250"/>
      <c r="D493" s="228" t="s">
        <v>144</v>
      </c>
      <c r="E493" s="251" t="s">
        <v>19</v>
      </c>
      <c r="F493" s="252" t="s">
        <v>764</v>
      </c>
      <c r="G493" s="250"/>
      <c r="H493" s="251" t="s">
        <v>19</v>
      </c>
      <c r="I493" s="253"/>
      <c r="J493" s="250"/>
      <c r="K493" s="250"/>
      <c r="L493" s="254"/>
      <c r="M493" s="255"/>
      <c r="N493" s="256"/>
      <c r="O493" s="256"/>
      <c r="P493" s="256"/>
      <c r="Q493" s="256"/>
      <c r="R493" s="256"/>
      <c r="S493" s="256"/>
      <c r="T493" s="257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58" t="s">
        <v>144</v>
      </c>
      <c r="AU493" s="258" t="s">
        <v>83</v>
      </c>
      <c r="AV493" s="15" t="s">
        <v>81</v>
      </c>
      <c r="AW493" s="15" t="s">
        <v>35</v>
      </c>
      <c r="AX493" s="15" t="s">
        <v>73</v>
      </c>
      <c r="AY493" s="258" t="s">
        <v>133</v>
      </c>
    </row>
    <row r="494" s="13" customFormat="1">
      <c r="A494" s="13"/>
      <c r="B494" s="226"/>
      <c r="C494" s="227"/>
      <c r="D494" s="228" t="s">
        <v>144</v>
      </c>
      <c r="E494" s="229" t="s">
        <v>19</v>
      </c>
      <c r="F494" s="230" t="s">
        <v>765</v>
      </c>
      <c r="G494" s="227"/>
      <c r="H494" s="231">
        <v>189.49000000000001</v>
      </c>
      <c r="I494" s="232"/>
      <c r="J494" s="227"/>
      <c r="K494" s="227"/>
      <c r="L494" s="233"/>
      <c r="M494" s="234"/>
      <c r="N494" s="235"/>
      <c r="O494" s="235"/>
      <c r="P494" s="235"/>
      <c r="Q494" s="235"/>
      <c r="R494" s="235"/>
      <c r="S494" s="235"/>
      <c r="T494" s="236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7" t="s">
        <v>144</v>
      </c>
      <c r="AU494" s="237" t="s">
        <v>83</v>
      </c>
      <c r="AV494" s="13" t="s">
        <v>83</v>
      </c>
      <c r="AW494" s="13" t="s">
        <v>35</v>
      </c>
      <c r="AX494" s="13" t="s">
        <v>81</v>
      </c>
      <c r="AY494" s="237" t="s">
        <v>133</v>
      </c>
    </row>
    <row r="495" s="2" customFormat="1" ht="24.15" customHeight="1">
      <c r="A495" s="40"/>
      <c r="B495" s="41"/>
      <c r="C495" s="262" t="s">
        <v>943</v>
      </c>
      <c r="D495" s="262" t="s">
        <v>363</v>
      </c>
      <c r="E495" s="263" t="s">
        <v>944</v>
      </c>
      <c r="F495" s="264" t="s">
        <v>945</v>
      </c>
      <c r="G495" s="265" t="s">
        <v>148</v>
      </c>
      <c r="H495" s="266">
        <v>397.92899999999997</v>
      </c>
      <c r="I495" s="267"/>
      <c r="J495" s="268">
        <f>ROUND(I495*H495,2)</f>
        <v>0</v>
      </c>
      <c r="K495" s="269"/>
      <c r="L495" s="270"/>
      <c r="M495" s="271" t="s">
        <v>19</v>
      </c>
      <c r="N495" s="272" t="s">
        <v>44</v>
      </c>
      <c r="O495" s="86"/>
      <c r="P495" s="217">
        <f>O495*H495</f>
        <v>0</v>
      </c>
      <c r="Q495" s="217">
        <v>0.0024499999999999999</v>
      </c>
      <c r="R495" s="217">
        <f>Q495*H495</f>
        <v>0.97492604999999988</v>
      </c>
      <c r="S495" s="217">
        <v>0</v>
      </c>
      <c r="T495" s="218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19" t="s">
        <v>499</v>
      </c>
      <c r="AT495" s="219" t="s">
        <v>363</v>
      </c>
      <c r="AU495" s="219" t="s">
        <v>83</v>
      </c>
      <c r="AY495" s="19" t="s">
        <v>133</v>
      </c>
      <c r="BE495" s="220">
        <f>IF(N495="základní",J495,0)</f>
        <v>0</v>
      </c>
      <c r="BF495" s="220">
        <f>IF(N495="snížená",J495,0)</f>
        <v>0</v>
      </c>
      <c r="BG495" s="220">
        <f>IF(N495="zákl. přenesená",J495,0)</f>
        <v>0</v>
      </c>
      <c r="BH495" s="220">
        <f>IF(N495="sníž. přenesená",J495,0)</f>
        <v>0</v>
      </c>
      <c r="BI495" s="220">
        <f>IF(N495="nulová",J495,0)</f>
        <v>0</v>
      </c>
      <c r="BJ495" s="19" t="s">
        <v>81</v>
      </c>
      <c r="BK495" s="220">
        <f>ROUND(I495*H495,2)</f>
        <v>0</v>
      </c>
      <c r="BL495" s="19" t="s">
        <v>233</v>
      </c>
      <c r="BM495" s="219" t="s">
        <v>946</v>
      </c>
    </row>
    <row r="496" s="13" customFormat="1">
      <c r="A496" s="13"/>
      <c r="B496" s="226"/>
      <c r="C496" s="227"/>
      <c r="D496" s="228" t="s">
        <v>144</v>
      </c>
      <c r="E496" s="227"/>
      <c r="F496" s="230" t="s">
        <v>947</v>
      </c>
      <c r="G496" s="227"/>
      <c r="H496" s="231">
        <v>397.92899999999997</v>
      </c>
      <c r="I496" s="232"/>
      <c r="J496" s="227"/>
      <c r="K496" s="227"/>
      <c r="L496" s="233"/>
      <c r="M496" s="234"/>
      <c r="N496" s="235"/>
      <c r="O496" s="235"/>
      <c r="P496" s="235"/>
      <c r="Q496" s="235"/>
      <c r="R496" s="235"/>
      <c r="S496" s="235"/>
      <c r="T496" s="236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7" t="s">
        <v>144</v>
      </c>
      <c r="AU496" s="237" t="s">
        <v>83</v>
      </c>
      <c r="AV496" s="13" t="s">
        <v>83</v>
      </c>
      <c r="AW496" s="13" t="s">
        <v>4</v>
      </c>
      <c r="AX496" s="13" t="s">
        <v>81</v>
      </c>
      <c r="AY496" s="237" t="s">
        <v>133</v>
      </c>
    </row>
    <row r="497" s="2" customFormat="1" ht="49.05" customHeight="1">
      <c r="A497" s="40"/>
      <c r="B497" s="41"/>
      <c r="C497" s="207" t="s">
        <v>948</v>
      </c>
      <c r="D497" s="207" t="s">
        <v>136</v>
      </c>
      <c r="E497" s="208" t="s">
        <v>949</v>
      </c>
      <c r="F497" s="209" t="s">
        <v>950</v>
      </c>
      <c r="G497" s="210" t="s">
        <v>148</v>
      </c>
      <c r="H497" s="211">
        <v>6.4000000000000004</v>
      </c>
      <c r="I497" s="212"/>
      <c r="J497" s="213">
        <f>ROUND(I497*H497,2)</f>
        <v>0</v>
      </c>
      <c r="K497" s="214"/>
      <c r="L497" s="46"/>
      <c r="M497" s="215" t="s">
        <v>19</v>
      </c>
      <c r="N497" s="216" t="s">
        <v>44</v>
      </c>
      <c r="O497" s="86"/>
      <c r="P497" s="217">
        <f>O497*H497</f>
        <v>0</v>
      </c>
      <c r="Q497" s="217">
        <v>0.0061199999999999996</v>
      </c>
      <c r="R497" s="217">
        <f>Q497*H497</f>
        <v>0.039168000000000001</v>
      </c>
      <c r="S497" s="217">
        <v>0</v>
      </c>
      <c r="T497" s="218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19" t="s">
        <v>233</v>
      </c>
      <c r="AT497" s="219" t="s">
        <v>136</v>
      </c>
      <c r="AU497" s="219" t="s">
        <v>83</v>
      </c>
      <c r="AY497" s="19" t="s">
        <v>133</v>
      </c>
      <c r="BE497" s="220">
        <f>IF(N497="základní",J497,0)</f>
        <v>0</v>
      </c>
      <c r="BF497" s="220">
        <f>IF(N497="snížená",J497,0)</f>
        <v>0</v>
      </c>
      <c r="BG497" s="220">
        <f>IF(N497="zákl. přenesená",J497,0)</f>
        <v>0</v>
      </c>
      <c r="BH497" s="220">
        <f>IF(N497="sníž. přenesená",J497,0)</f>
        <v>0</v>
      </c>
      <c r="BI497" s="220">
        <f>IF(N497="nulová",J497,0)</f>
        <v>0</v>
      </c>
      <c r="BJ497" s="19" t="s">
        <v>81</v>
      </c>
      <c r="BK497" s="220">
        <f>ROUND(I497*H497,2)</f>
        <v>0</v>
      </c>
      <c r="BL497" s="19" t="s">
        <v>233</v>
      </c>
      <c r="BM497" s="219" t="s">
        <v>951</v>
      </c>
    </row>
    <row r="498" s="2" customFormat="1">
      <c r="A498" s="40"/>
      <c r="B498" s="41"/>
      <c r="C498" s="42"/>
      <c r="D498" s="221" t="s">
        <v>142</v>
      </c>
      <c r="E498" s="42"/>
      <c r="F498" s="222" t="s">
        <v>952</v>
      </c>
      <c r="G498" s="42"/>
      <c r="H498" s="42"/>
      <c r="I498" s="223"/>
      <c r="J498" s="42"/>
      <c r="K498" s="42"/>
      <c r="L498" s="46"/>
      <c r="M498" s="224"/>
      <c r="N498" s="225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142</v>
      </c>
      <c r="AU498" s="19" t="s">
        <v>83</v>
      </c>
    </row>
    <row r="499" s="13" customFormat="1">
      <c r="A499" s="13"/>
      <c r="B499" s="226"/>
      <c r="C499" s="227"/>
      <c r="D499" s="228" t="s">
        <v>144</v>
      </c>
      <c r="E499" s="229" t="s">
        <v>19</v>
      </c>
      <c r="F499" s="230" t="s">
        <v>953</v>
      </c>
      <c r="G499" s="227"/>
      <c r="H499" s="231">
        <v>6.4000000000000004</v>
      </c>
      <c r="I499" s="232"/>
      <c r="J499" s="227"/>
      <c r="K499" s="227"/>
      <c r="L499" s="233"/>
      <c r="M499" s="234"/>
      <c r="N499" s="235"/>
      <c r="O499" s="235"/>
      <c r="P499" s="235"/>
      <c r="Q499" s="235"/>
      <c r="R499" s="235"/>
      <c r="S499" s="235"/>
      <c r="T499" s="236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7" t="s">
        <v>144</v>
      </c>
      <c r="AU499" s="237" t="s">
        <v>83</v>
      </c>
      <c r="AV499" s="13" t="s">
        <v>83</v>
      </c>
      <c r="AW499" s="13" t="s">
        <v>35</v>
      </c>
      <c r="AX499" s="13" t="s">
        <v>81</v>
      </c>
      <c r="AY499" s="237" t="s">
        <v>133</v>
      </c>
    </row>
    <row r="500" s="2" customFormat="1" ht="21.75" customHeight="1">
      <c r="A500" s="40"/>
      <c r="B500" s="41"/>
      <c r="C500" s="262" t="s">
        <v>954</v>
      </c>
      <c r="D500" s="262" t="s">
        <v>363</v>
      </c>
      <c r="E500" s="263" t="s">
        <v>955</v>
      </c>
      <c r="F500" s="264" t="s">
        <v>956</v>
      </c>
      <c r="G500" s="265" t="s">
        <v>148</v>
      </c>
      <c r="H500" s="266">
        <v>6.7199999999999998</v>
      </c>
      <c r="I500" s="267"/>
      <c r="J500" s="268">
        <f>ROUND(I500*H500,2)</f>
        <v>0</v>
      </c>
      <c r="K500" s="269"/>
      <c r="L500" s="270"/>
      <c r="M500" s="271" t="s">
        <v>19</v>
      </c>
      <c r="N500" s="272" t="s">
        <v>44</v>
      </c>
      <c r="O500" s="86"/>
      <c r="P500" s="217">
        <f>O500*H500</f>
        <v>0</v>
      </c>
      <c r="Q500" s="217">
        <v>0.00029999999999999997</v>
      </c>
      <c r="R500" s="217">
        <f>Q500*H500</f>
        <v>0.0020159999999999996</v>
      </c>
      <c r="S500" s="217">
        <v>0</v>
      </c>
      <c r="T500" s="218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19" t="s">
        <v>499</v>
      </c>
      <c r="AT500" s="219" t="s">
        <v>363</v>
      </c>
      <c r="AU500" s="219" t="s">
        <v>83</v>
      </c>
      <c r="AY500" s="19" t="s">
        <v>133</v>
      </c>
      <c r="BE500" s="220">
        <f>IF(N500="základní",J500,0)</f>
        <v>0</v>
      </c>
      <c r="BF500" s="220">
        <f>IF(N500="snížená",J500,0)</f>
        <v>0</v>
      </c>
      <c r="BG500" s="220">
        <f>IF(N500="zákl. přenesená",J500,0)</f>
        <v>0</v>
      </c>
      <c r="BH500" s="220">
        <f>IF(N500="sníž. přenesená",J500,0)</f>
        <v>0</v>
      </c>
      <c r="BI500" s="220">
        <f>IF(N500="nulová",J500,0)</f>
        <v>0</v>
      </c>
      <c r="BJ500" s="19" t="s">
        <v>81</v>
      </c>
      <c r="BK500" s="220">
        <f>ROUND(I500*H500,2)</f>
        <v>0</v>
      </c>
      <c r="BL500" s="19" t="s">
        <v>233</v>
      </c>
      <c r="BM500" s="219" t="s">
        <v>957</v>
      </c>
    </row>
    <row r="501" s="13" customFormat="1">
      <c r="A501" s="13"/>
      <c r="B501" s="226"/>
      <c r="C501" s="227"/>
      <c r="D501" s="228" t="s">
        <v>144</v>
      </c>
      <c r="E501" s="227"/>
      <c r="F501" s="230" t="s">
        <v>958</v>
      </c>
      <c r="G501" s="227"/>
      <c r="H501" s="231">
        <v>6.7199999999999998</v>
      </c>
      <c r="I501" s="232"/>
      <c r="J501" s="227"/>
      <c r="K501" s="227"/>
      <c r="L501" s="233"/>
      <c r="M501" s="234"/>
      <c r="N501" s="235"/>
      <c r="O501" s="235"/>
      <c r="P501" s="235"/>
      <c r="Q501" s="235"/>
      <c r="R501" s="235"/>
      <c r="S501" s="235"/>
      <c r="T501" s="236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7" t="s">
        <v>144</v>
      </c>
      <c r="AU501" s="237" t="s">
        <v>83</v>
      </c>
      <c r="AV501" s="13" t="s">
        <v>83</v>
      </c>
      <c r="AW501" s="13" t="s">
        <v>4</v>
      </c>
      <c r="AX501" s="13" t="s">
        <v>81</v>
      </c>
      <c r="AY501" s="237" t="s">
        <v>133</v>
      </c>
    </row>
    <row r="502" s="2" customFormat="1" ht="49.05" customHeight="1">
      <c r="A502" s="40"/>
      <c r="B502" s="41"/>
      <c r="C502" s="207" t="s">
        <v>959</v>
      </c>
      <c r="D502" s="207" t="s">
        <v>136</v>
      </c>
      <c r="E502" s="208" t="s">
        <v>960</v>
      </c>
      <c r="F502" s="209" t="s">
        <v>961</v>
      </c>
      <c r="G502" s="210" t="s">
        <v>253</v>
      </c>
      <c r="H502" s="211">
        <v>1.016</v>
      </c>
      <c r="I502" s="212"/>
      <c r="J502" s="213">
        <f>ROUND(I502*H502,2)</f>
        <v>0</v>
      </c>
      <c r="K502" s="214"/>
      <c r="L502" s="46"/>
      <c r="M502" s="215" t="s">
        <v>19</v>
      </c>
      <c r="N502" s="216" t="s">
        <v>44</v>
      </c>
      <c r="O502" s="86"/>
      <c r="P502" s="217">
        <f>O502*H502</f>
        <v>0</v>
      </c>
      <c r="Q502" s="217">
        <v>0</v>
      </c>
      <c r="R502" s="217">
        <f>Q502*H502</f>
        <v>0</v>
      </c>
      <c r="S502" s="217">
        <v>0</v>
      </c>
      <c r="T502" s="218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19" t="s">
        <v>233</v>
      </c>
      <c r="AT502" s="219" t="s">
        <v>136</v>
      </c>
      <c r="AU502" s="219" t="s">
        <v>83</v>
      </c>
      <c r="AY502" s="19" t="s">
        <v>133</v>
      </c>
      <c r="BE502" s="220">
        <f>IF(N502="základní",J502,0)</f>
        <v>0</v>
      </c>
      <c r="BF502" s="220">
        <f>IF(N502="snížená",J502,0)</f>
        <v>0</v>
      </c>
      <c r="BG502" s="220">
        <f>IF(N502="zákl. přenesená",J502,0)</f>
        <v>0</v>
      </c>
      <c r="BH502" s="220">
        <f>IF(N502="sníž. přenesená",J502,0)</f>
        <v>0</v>
      </c>
      <c r="BI502" s="220">
        <f>IF(N502="nulová",J502,0)</f>
        <v>0</v>
      </c>
      <c r="BJ502" s="19" t="s">
        <v>81</v>
      </c>
      <c r="BK502" s="220">
        <f>ROUND(I502*H502,2)</f>
        <v>0</v>
      </c>
      <c r="BL502" s="19" t="s">
        <v>233</v>
      </c>
      <c r="BM502" s="219" t="s">
        <v>962</v>
      </c>
    </row>
    <row r="503" s="2" customFormat="1">
      <c r="A503" s="40"/>
      <c r="B503" s="41"/>
      <c r="C503" s="42"/>
      <c r="D503" s="221" t="s">
        <v>142</v>
      </c>
      <c r="E503" s="42"/>
      <c r="F503" s="222" t="s">
        <v>963</v>
      </c>
      <c r="G503" s="42"/>
      <c r="H503" s="42"/>
      <c r="I503" s="223"/>
      <c r="J503" s="42"/>
      <c r="K503" s="42"/>
      <c r="L503" s="46"/>
      <c r="M503" s="224"/>
      <c r="N503" s="225"/>
      <c r="O503" s="86"/>
      <c r="P503" s="86"/>
      <c r="Q503" s="86"/>
      <c r="R503" s="86"/>
      <c r="S503" s="86"/>
      <c r="T503" s="87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T503" s="19" t="s">
        <v>142</v>
      </c>
      <c r="AU503" s="19" t="s">
        <v>83</v>
      </c>
    </row>
    <row r="504" s="12" customFormat="1" ht="22.8" customHeight="1">
      <c r="A504" s="12"/>
      <c r="B504" s="191"/>
      <c r="C504" s="192"/>
      <c r="D504" s="193" t="s">
        <v>72</v>
      </c>
      <c r="E504" s="205" t="s">
        <v>964</v>
      </c>
      <c r="F504" s="205" t="s">
        <v>965</v>
      </c>
      <c r="G504" s="192"/>
      <c r="H504" s="192"/>
      <c r="I504" s="195"/>
      <c r="J504" s="206">
        <f>BK504</f>
        <v>0</v>
      </c>
      <c r="K504" s="192"/>
      <c r="L504" s="197"/>
      <c r="M504" s="198"/>
      <c r="N504" s="199"/>
      <c r="O504" s="199"/>
      <c r="P504" s="200">
        <f>SUM(P505:P512)</f>
        <v>0</v>
      </c>
      <c r="Q504" s="199"/>
      <c r="R504" s="200">
        <f>SUM(R505:R512)</f>
        <v>0.44640000000000002</v>
      </c>
      <c r="S504" s="199"/>
      <c r="T504" s="201">
        <f>SUM(T505:T512)</f>
        <v>0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202" t="s">
        <v>83</v>
      </c>
      <c r="AT504" s="203" t="s">
        <v>72</v>
      </c>
      <c r="AU504" s="203" t="s">
        <v>81</v>
      </c>
      <c r="AY504" s="202" t="s">
        <v>133</v>
      </c>
      <c r="BK504" s="204">
        <f>SUM(BK505:BK512)</f>
        <v>0</v>
      </c>
    </row>
    <row r="505" s="2" customFormat="1" ht="24.15" customHeight="1">
      <c r="A505" s="40"/>
      <c r="B505" s="41"/>
      <c r="C505" s="207" t="s">
        <v>966</v>
      </c>
      <c r="D505" s="207" t="s">
        <v>136</v>
      </c>
      <c r="E505" s="208" t="s">
        <v>967</v>
      </c>
      <c r="F505" s="209" t="s">
        <v>968</v>
      </c>
      <c r="G505" s="210" t="s">
        <v>148</v>
      </c>
      <c r="H505" s="211">
        <v>78.079999999999998</v>
      </c>
      <c r="I505" s="212"/>
      <c r="J505" s="213">
        <f>ROUND(I505*H505,2)</f>
        <v>0</v>
      </c>
      <c r="K505" s="214"/>
      <c r="L505" s="46"/>
      <c r="M505" s="215" t="s">
        <v>19</v>
      </c>
      <c r="N505" s="216" t="s">
        <v>44</v>
      </c>
      <c r="O505" s="86"/>
      <c r="P505" s="217">
        <f>O505*H505</f>
        <v>0</v>
      </c>
      <c r="Q505" s="217">
        <v>0</v>
      </c>
      <c r="R505" s="217">
        <f>Q505*H505</f>
        <v>0</v>
      </c>
      <c r="S505" s="217">
        <v>0</v>
      </c>
      <c r="T505" s="218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19" t="s">
        <v>233</v>
      </c>
      <c r="AT505" s="219" t="s">
        <v>136</v>
      </c>
      <c r="AU505" s="219" t="s">
        <v>83</v>
      </c>
      <c r="AY505" s="19" t="s">
        <v>133</v>
      </c>
      <c r="BE505" s="220">
        <f>IF(N505="základní",J505,0)</f>
        <v>0</v>
      </c>
      <c r="BF505" s="220">
        <f>IF(N505="snížená",J505,0)</f>
        <v>0</v>
      </c>
      <c r="BG505" s="220">
        <f>IF(N505="zákl. přenesená",J505,0)</f>
        <v>0</v>
      </c>
      <c r="BH505" s="220">
        <f>IF(N505="sníž. přenesená",J505,0)</f>
        <v>0</v>
      </c>
      <c r="BI505" s="220">
        <f>IF(N505="nulová",J505,0)</f>
        <v>0</v>
      </c>
      <c r="BJ505" s="19" t="s">
        <v>81</v>
      </c>
      <c r="BK505" s="220">
        <f>ROUND(I505*H505,2)</f>
        <v>0</v>
      </c>
      <c r="BL505" s="19" t="s">
        <v>233</v>
      </c>
      <c r="BM505" s="219" t="s">
        <v>969</v>
      </c>
    </row>
    <row r="506" s="2" customFormat="1">
      <c r="A506" s="40"/>
      <c r="B506" s="41"/>
      <c r="C506" s="42"/>
      <c r="D506" s="221" t="s">
        <v>142</v>
      </c>
      <c r="E506" s="42"/>
      <c r="F506" s="222" t="s">
        <v>970</v>
      </c>
      <c r="G506" s="42"/>
      <c r="H506" s="42"/>
      <c r="I506" s="223"/>
      <c r="J506" s="42"/>
      <c r="K506" s="42"/>
      <c r="L506" s="46"/>
      <c r="M506" s="224"/>
      <c r="N506" s="225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142</v>
      </c>
      <c r="AU506" s="19" t="s">
        <v>83</v>
      </c>
    </row>
    <row r="507" s="2" customFormat="1" ht="24.15" customHeight="1">
      <c r="A507" s="40"/>
      <c r="B507" s="41"/>
      <c r="C507" s="262" t="s">
        <v>971</v>
      </c>
      <c r="D507" s="262" t="s">
        <v>363</v>
      </c>
      <c r="E507" s="263" t="s">
        <v>972</v>
      </c>
      <c r="F507" s="264" t="s">
        <v>973</v>
      </c>
      <c r="G507" s="265" t="s">
        <v>148</v>
      </c>
      <c r="H507" s="266">
        <v>90</v>
      </c>
      <c r="I507" s="267"/>
      <c r="J507" s="268">
        <f>ROUND(I507*H507,2)</f>
        <v>0</v>
      </c>
      <c r="K507" s="269"/>
      <c r="L507" s="270"/>
      <c r="M507" s="271" t="s">
        <v>19</v>
      </c>
      <c r="N507" s="272" t="s">
        <v>44</v>
      </c>
      <c r="O507" s="86"/>
      <c r="P507" s="217">
        <f>O507*H507</f>
        <v>0</v>
      </c>
      <c r="Q507" s="217">
        <v>0.0048300000000000001</v>
      </c>
      <c r="R507" s="217">
        <f>Q507*H507</f>
        <v>0.43470000000000003</v>
      </c>
      <c r="S507" s="217">
        <v>0</v>
      </c>
      <c r="T507" s="218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19" t="s">
        <v>499</v>
      </c>
      <c r="AT507" s="219" t="s">
        <v>363</v>
      </c>
      <c r="AU507" s="219" t="s">
        <v>83</v>
      </c>
      <c r="AY507" s="19" t="s">
        <v>133</v>
      </c>
      <c r="BE507" s="220">
        <f>IF(N507="základní",J507,0)</f>
        <v>0</v>
      </c>
      <c r="BF507" s="220">
        <f>IF(N507="snížená",J507,0)</f>
        <v>0</v>
      </c>
      <c r="BG507" s="220">
        <f>IF(N507="zákl. přenesená",J507,0)</f>
        <v>0</v>
      </c>
      <c r="BH507" s="220">
        <f>IF(N507="sníž. přenesená",J507,0)</f>
        <v>0</v>
      </c>
      <c r="BI507" s="220">
        <f>IF(N507="nulová",J507,0)</f>
        <v>0</v>
      </c>
      <c r="BJ507" s="19" t="s">
        <v>81</v>
      </c>
      <c r="BK507" s="220">
        <f>ROUND(I507*H507,2)</f>
        <v>0</v>
      </c>
      <c r="BL507" s="19" t="s">
        <v>233</v>
      </c>
      <c r="BM507" s="219" t="s">
        <v>974</v>
      </c>
    </row>
    <row r="508" s="2" customFormat="1" ht="33" customHeight="1">
      <c r="A508" s="40"/>
      <c r="B508" s="41"/>
      <c r="C508" s="207" t="s">
        <v>975</v>
      </c>
      <c r="D508" s="207" t="s">
        <v>136</v>
      </c>
      <c r="E508" s="208" t="s">
        <v>976</v>
      </c>
      <c r="F508" s="209" t="s">
        <v>977</v>
      </c>
      <c r="G508" s="210" t="s">
        <v>148</v>
      </c>
      <c r="H508" s="211">
        <v>78.079999999999998</v>
      </c>
      <c r="I508" s="212"/>
      <c r="J508" s="213">
        <f>ROUND(I508*H508,2)</f>
        <v>0</v>
      </c>
      <c r="K508" s="214"/>
      <c r="L508" s="46"/>
      <c r="M508" s="215" t="s">
        <v>19</v>
      </c>
      <c r="N508" s="216" t="s">
        <v>44</v>
      </c>
      <c r="O508" s="86"/>
      <c r="P508" s="217">
        <f>O508*H508</f>
        <v>0</v>
      </c>
      <c r="Q508" s="217">
        <v>0</v>
      </c>
      <c r="R508" s="217">
        <f>Q508*H508</f>
        <v>0</v>
      </c>
      <c r="S508" s="217">
        <v>0</v>
      </c>
      <c r="T508" s="218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19" t="s">
        <v>233</v>
      </c>
      <c r="AT508" s="219" t="s">
        <v>136</v>
      </c>
      <c r="AU508" s="219" t="s">
        <v>83</v>
      </c>
      <c r="AY508" s="19" t="s">
        <v>133</v>
      </c>
      <c r="BE508" s="220">
        <f>IF(N508="základní",J508,0)</f>
        <v>0</v>
      </c>
      <c r="BF508" s="220">
        <f>IF(N508="snížená",J508,0)</f>
        <v>0</v>
      </c>
      <c r="BG508" s="220">
        <f>IF(N508="zákl. přenesená",J508,0)</f>
        <v>0</v>
      </c>
      <c r="BH508" s="220">
        <f>IF(N508="sníž. přenesená",J508,0)</f>
        <v>0</v>
      </c>
      <c r="BI508" s="220">
        <f>IF(N508="nulová",J508,0)</f>
        <v>0</v>
      </c>
      <c r="BJ508" s="19" t="s">
        <v>81</v>
      </c>
      <c r="BK508" s="220">
        <f>ROUND(I508*H508,2)</f>
        <v>0</v>
      </c>
      <c r="BL508" s="19" t="s">
        <v>233</v>
      </c>
      <c r="BM508" s="219" t="s">
        <v>978</v>
      </c>
    </row>
    <row r="509" s="2" customFormat="1">
      <c r="A509" s="40"/>
      <c r="B509" s="41"/>
      <c r="C509" s="42"/>
      <c r="D509" s="221" t="s">
        <v>142</v>
      </c>
      <c r="E509" s="42"/>
      <c r="F509" s="222" t="s">
        <v>979</v>
      </c>
      <c r="G509" s="42"/>
      <c r="H509" s="42"/>
      <c r="I509" s="223"/>
      <c r="J509" s="42"/>
      <c r="K509" s="42"/>
      <c r="L509" s="46"/>
      <c r="M509" s="224"/>
      <c r="N509" s="225"/>
      <c r="O509" s="86"/>
      <c r="P509" s="86"/>
      <c r="Q509" s="86"/>
      <c r="R509" s="86"/>
      <c r="S509" s="86"/>
      <c r="T509" s="87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9" t="s">
        <v>142</v>
      </c>
      <c r="AU509" s="19" t="s">
        <v>83</v>
      </c>
    </row>
    <row r="510" s="2" customFormat="1" ht="49.05" customHeight="1">
      <c r="A510" s="40"/>
      <c r="B510" s="41"/>
      <c r="C510" s="262" t="s">
        <v>980</v>
      </c>
      <c r="D510" s="262" t="s">
        <v>363</v>
      </c>
      <c r="E510" s="263" t="s">
        <v>981</v>
      </c>
      <c r="F510" s="264" t="s">
        <v>982</v>
      </c>
      <c r="G510" s="265" t="s">
        <v>148</v>
      </c>
      <c r="H510" s="266">
        <v>90</v>
      </c>
      <c r="I510" s="267"/>
      <c r="J510" s="268">
        <f>ROUND(I510*H510,2)</f>
        <v>0</v>
      </c>
      <c r="K510" s="269"/>
      <c r="L510" s="270"/>
      <c r="M510" s="271" t="s">
        <v>19</v>
      </c>
      <c r="N510" s="272" t="s">
        <v>44</v>
      </c>
      <c r="O510" s="86"/>
      <c r="P510" s="217">
        <f>O510*H510</f>
        <v>0</v>
      </c>
      <c r="Q510" s="217">
        <v>0.00012999999999999999</v>
      </c>
      <c r="R510" s="217">
        <f>Q510*H510</f>
        <v>0.011699999999999999</v>
      </c>
      <c r="S510" s="217">
        <v>0</v>
      </c>
      <c r="T510" s="218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19" t="s">
        <v>499</v>
      </c>
      <c r="AT510" s="219" t="s">
        <v>363</v>
      </c>
      <c r="AU510" s="219" t="s">
        <v>83</v>
      </c>
      <c r="AY510" s="19" t="s">
        <v>133</v>
      </c>
      <c r="BE510" s="220">
        <f>IF(N510="základní",J510,0)</f>
        <v>0</v>
      </c>
      <c r="BF510" s="220">
        <f>IF(N510="snížená",J510,0)</f>
        <v>0</v>
      </c>
      <c r="BG510" s="220">
        <f>IF(N510="zákl. přenesená",J510,0)</f>
        <v>0</v>
      </c>
      <c r="BH510" s="220">
        <f>IF(N510="sníž. přenesená",J510,0)</f>
        <v>0</v>
      </c>
      <c r="BI510" s="220">
        <f>IF(N510="nulová",J510,0)</f>
        <v>0</v>
      </c>
      <c r="BJ510" s="19" t="s">
        <v>81</v>
      </c>
      <c r="BK510" s="220">
        <f>ROUND(I510*H510,2)</f>
        <v>0</v>
      </c>
      <c r="BL510" s="19" t="s">
        <v>233</v>
      </c>
      <c r="BM510" s="219" t="s">
        <v>983</v>
      </c>
    </row>
    <row r="511" s="2" customFormat="1" ht="49.05" customHeight="1">
      <c r="A511" s="40"/>
      <c r="B511" s="41"/>
      <c r="C511" s="207" t="s">
        <v>984</v>
      </c>
      <c r="D511" s="207" t="s">
        <v>136</v>
      </c>
      <c r="E511" s="208" t="s">
        <v>985</v>
      </c>
      <c r="F511" s="209" t="s">
        <v>986</v>
      </c>
      <c r="G511" s="210" t="s">
        <v>253</v>
      </c>
      <c r="H511" s="211">
        <v>0.44600000000000001</v>
      </c>
      <c r="I511" s="212"/>
      <c r="J511" s="213">
        <f>ROUND(I511*H511,2)</f>
        <v>0</v>
      </c>
      <c r="K511" s="214"/>
      <c r="L511" s="46"/>
      <c r="M511" s="215" t="s">
        <v>19</v>
      </c>
      <c r="N511" s="216" t="s">
        <v>44</v>
      </c>
      <c r="O511" s="86"/>
      <c r="P511" s="217">
        <f>O511*H511</f>
        <v>0</v>
      </c>
      <c r="Q511" s="217">
        <v>0</v>
      </c>
      <c r="R511" s="217">
        <f>Q511*H511</f>
        <v>0</v>
      </c>
      <c r="S511" s="217">
        <v>0</v>
      </c>
      <c r="T511" s="218">
        <f>S511*H511</f>
        <v>0</v>
      </c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R511" s="219" t="s">
        <v>233</v>
      </c>
      <c r="AT511" s="219" t="s">
        <v>136</v>
      </c>
      <c r="AU511" s="219" t="s">
        <v>83</v>
      </c>
      <c r="AY511" s="19" t="s">
        <v>133</v>
      </c>
      <c r="BE511" s="220">
        <f>IF(N511="základní",J511,0)</f>
        <v>0</v>
      </c>
      <c r="BF511" s="220">
        <f>IF(N511="snížená",J511,0)</f>
        <v>0</v>
      </c>
      <c r="BG511" s="220">
        <f>IF(N511="zákl. přenesená",J511,0)</f>
        <v>0</v>
      </c>
      <c r="BH511" s="220">
        <f>IF(N511="sníž. přenesená",J511,0)</f>
        <v>0</v>
      </c>
      <c r="BI511" s="220">
        <f>IF(N511="nulová",J511,0)</f>
        <v>0</v>
      </c>
      <c r="BJ511" s="19" t="s">
        <v>81</v>
      </c>
      <c r="BK511" s="220">
        <f>ROUND(I511*H511,2)</f>
        <v>0</v>
      </c>
      <c r="BL511" s="19" t="s">
        <v>233</v>
      </c>
      <c r="BM511" s="219" t="s">
        <v>987</v>
      </c>
    </row>
    <row r="512" s="2" customFormat="1">
      <c r="A512" s="40"/>
      <c r="B512" s="41"/>
      <c r="C512" s="42"/>
      <c r="D512" s="221" t="s">
        <v>142</v>
      </c>
      <c r="E512" s="42"/>
      <c r="F512" s="222" t="s">
        <v>988</v>
      </c>
      <c r="G512" s="42"/>
      <c r="H512" s="42"/>
      <c r="I512" s="223"/>
      <c r="J512" s="42"/>
      <c r="K512" s="42"/>
      <c r="L512" s="46"/>
      <c r="M512" s="224"/>
      <c r="N512" s="225"/>
      <c r="O512" s="86"/>
      <c r="P512" s="86"/>
      <c r="Q512" s="86"/>
      <c r="R512" s="86"/>
      <c r="S512" s="86"/>
      <c r="T512" s="87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T512" s="19" t="s">
        <v>142</v>
      </c>
      <c r="AU512" s="19" t="s">
        <v>83</v>
      </c>
    </row>
    <row r="513" s="12" customFormat="1" ht="22.8" customHeight="1">
      <c r="A513" s="12"/>
      <c r="B513" s="191"/>
      <c r="C513" s="192"/>
      <c r="D513" s="193" t="s">
        <v>72</v>
      </c>
      <c r="E513" s="205" t="s">
        <v>268</v>
      </c>
      <c r="F513" s="205" t="s">
        <v>269</v>
      </c>
      <c r="G513" s="192"/>
      <c r="H513" s="192"/>
      <c r="I513" s="195"/>
      <c r="J513" s="206">
        <f>BK513</f>
        <v>0</v>
      </c>
      <c r="K513" s="192"/>
      <c r="L513" s="197"/>
      <c r="M513" s="198"/>
      <c r="N513" s="199"/>
      <c r="O513" s="199"/>
      <c r="P513" s="200">
        <f>SUM(P514:P518)</f>
        <v>0</v>
      </c>
      <c r="Q513" s="199"/>
      <c r="R513" s="200">
        <f>SUM(R514:R518)</f>
        <v>0.31717119999999999</v>
      </c>
      <c r="S513" s="199"/>
      <c r="T513" s="201">
        <f>SUM(T514:T518)</f>
        <v>0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202" t="s">
        <v>83</v>
      </c>
      <c r="AT513" s="203" t="s">
        <v>72</v>
      </c>
      <c r="AU513" s="203" t="s">
        <v>81</v>
      </c>
      <c r="AY513" s="202" t="s">
        <v>133</v>
      </c>
      <c r="BK513" s="204">
        <f>SUM(BK514:BK518)</f>
        <v>0</v>
      </c>
    </row>
    <row r="514" s="2" customFormat="1" ht="49.05" customHeight="1">
      <c r="A514" s="40"/>
      <c r="B514" s="41"/>
      <c r="C514" s="207" t="s">
        <v>989</v>
      </c>
      <c r="D514" s="207" t="s">
        <v>136</v>
      </c>
      <c r="E514" s="208" t="s">
        <v>990</v>
      </c>
      <c r="F514" s="209" t="s">
        <v>991</v>
      </c>
      <c r="G514" s="210" t="s">
        <v>148</v>
      </c>
      <c r="H514" s="211">
        <v>22.719999999999999</v>
      </c>
      <c r="I514" s="212"/>
      <c r="J514" s="213">
        <f>ROUND(I514*H514,2)</f>
        <v>0</v>
      </c>
      <c r="K514" s="214"/>
      <c r="L514" s="46"/>
      <c r="M514" s="215" t="s">
        <v>19</v>
      </c>
      <c r="N514" s="216" t="s">
        <v>44</v>
      </c>
      <c r="O514" s="86"/>
      <c r="P514" s="217">
        <f>O514*H514</f>
        <v>0</v>
      </c>
      <c r="Q514" s="217">
        <v>0.01396</v>
      </c>
      <c r="R514" s="217">
        <f>Q514*H514</f>
        <v>0.31717119999999999</v>
      </c>
      <c r="S514" s="217">
        <v>0</v>
      </c>
      <c r="T514" s="218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19" t="s">
        <v>233</v>
      </c>
      <c r="AT514" s="219" t="s">
        <v>136</v>
      </c>
      <c r="AU514" s="219" t="s">
        <v>83</v>
      </c>
      <c r="AY514" s="19" t="s">
        <v>133</v>
      </c>
      <c r="BE514" s="220">
        <f>IF(N514="základní",J514,0)</f>
        <v>0</v>
      </c>
      <c r="BF514" s="220">
        <f>IF(N514="snížená",J514,0)</f>
        <v>0</v>
      </c>
      <c r="BG514" s="220">
        <f>IF(N514="zákl. přenesená",J514,0)</f>
        <v>0</v>
      </c>
      <c r="BH514" s="220">
        <f>IF(N514="sníž. přenesená",J514,0)</f>
        <v>0</v>
      </c>
      <c r="BI514" s="220">
        <f>IF(N514="nulová",J514,0)</f>
        <v>0</v>
      </c>
      <c r="BJ514" s="19" t="s">
        <v>81</v>
      </c>
      <c r="BK514" s="220">
        <f>ROUND(I514*H514,2)</f>
        <v>0</v>
      </c>
      <c r="BL514" s="19" t="s">
        <v>233</v>
      </c>
      <c r="BM514" s="219" t="s">
        <v>992</v>
      </c>
    </row>
    <row r="515" s="2" customFormat="1">
      <c r="A515" s="40"/>
      <c r="B515" s="41"/>
      <c r="C515" s="42"/>
      <c r="D515" s="221" t="s">
        <v>142</v>
      </c>
      <c r="E515" s="42"/>
      <c r="F515" s="222" t="s">
        <v>993</v>
      </c>
      <c r="G515" s="42"/>
      <c r="H515" s="42"/>
      <c r="I515" s="223"/>
      <c r="J515" s="42"/>
      <c r="K515" s="42"/>
      <c r="L515" s="46"/>
      <c r="M515" s="224"/>
      <c r="N515" s="225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9" t="s">
        <v>142</v>
      </c>
      <c r="AU515" s="19" t="s">
        <v>83</v>
      </c>
    </row>
    <row r="516" s="13" customFormat="1">
      <c r="A516" s="13"/>
      <c r="B516" s="226"/>
      <c r="C516" s="227"/>
      <c r="D516" s="228" t="s">
        <v>144</v>
      </c>
      <c r="E516" s="229" t="s">
        <v>19</v>
      </c>
      <c r="F516" s="230" t="s">
        <v>994</v>
      </c>
      <c r="G516" s="227"/>
      <c r="H516" s="231">
        <v>22.719999999999999</v>
      </c>
      <c r="I516" s="232"/>
      <c r="J516" s="227"/>
      <c r="K516" s="227"/>
      <c r="L516" s="233"/>
      <c r="M516" s="234"/>
      <c r="N516" s="235"/>
      <c r="O516" s="235"/>
      <c r="P516" s="235"/>
      <c r="Q516" s="235"/>
      <c r="R516" s="235"/>
      <c r="S516" s="235"/>
      <c r="T516" s="236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7" t="s">
        <v>144</v>
      </c>
      <c r="AU516" s="237" t="s">
        <v>83</v>
      </c>
      <c r="AV516" s="13" t="s">
        <v>83</v>
      </c>
      <c r="AW516" s="13" t="s">
        <v>35</v>
      </c>
      <c r="AX516" s="13" t="s">
        <v>81</v>
      </c>
      <c r="AY516" s="237" t="s">
        <v>133</v>
      </c>
    </row>
    <row r="517" s="2" customFormat="1" ht="49.05" customHeight="1">
      <c r="A517" s="40"/>
      <c r="B517" s="41"/>
      <c r="C517" s="207" t="s">
        <v>995</v>
      </c>
      <c r="D517" s="207" t="s">
        <v>136</v>
      </c>
      <c r="E517" s="208" t="s">
        <v>996</v>
      </c>
      <c r="F517" s="209" t="s">
        <v>997</v>
      </c>
      <c r="G517" s="210" t="s">
        <v>253</v>
      </c>
      <c r="H517" s="211">
        <v>0.317</v>
      </c>
      <c r="I517" s="212"/>
      <c r="J517" s="213">
        <f>ROUND(I517*H517,2)</f>
        <v>0</v>
      </c>
      <c r="K517" s="214"/>
      <c r="L517" s="46"/>
      <c r="M517" s="215" t="s">
        <v>19</v>
      </c>
      <c r="N517" s="216" t="s">
        <v>44</v>
      </c>
      <c r="O517" s="86"/>
      <c r="P517" s="217">
        <f>O517*H517</f>
        <v>0</v>
      </c>
      <c r="Q517" s="217">
        <v>0</v>
      </c>
      <c r="R517" s="217">
        <f>Q517*H517</f>
        <v>0</v>
      </c>
      <c r="S517" s="217">
        <v>0</v>
      </c>
      <c r="T517" s="218">
        <f>S517*H517</f>
        <v>0</v>
      </c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R517" s="219" t="s">
        <v>233</v>
      </c>
      <c r="AT517" s="219" t="s">
        <v>136</v>
      </c>
      <c r="AU517" s="219" t="s">
        <v>83</v>
      </c>
      <c r="AY517" s="19" t="s">
        <v>133</v>
      </c>
      <c r="BE517" s="220">
        <f>IF(N517="základní",J517,0)</f>
        <v>0</v>
      </c>
      <c r="BF517" s="220">
        <f>IF(N517="snížená",J517,0)</f>
        <v>0</v>
      </c>
      <c r="BG517" s="220">
        <f>IF(N517="zákl. přenesená",J517,0)</f>
        <v>0</v>
      </c>
      <c r="BH517" s="220">
        <f>IF(N517="sníž. přenesená",J517,0)</f>
        <v>0</v>
      </c>
      <c r="BI517" s="220">
        <f>IF(N517="nulová",J517,0)</f>
        <v>0</v>
      </c>
      <c r="BJ517" s="19" t="s">
        <v>81</v>
      </c>
      <c r="BK517" s="220">
        <f>ROUND(I517*H517,2)</f>
        <v>0</v>
      </c>
      <c r="BL517" s="19" t="s">
        <v>233</v>
      </c>
      <c r="BM517" s="219" t="s">
        <v>998</v>
      </c>
    </row>
    <row r="518" s="2" customFormat="1">
      <c r="A518" s="40"/>
      <c r="B518" s="41"/>
      <c r="C518" s="42"/>
      <c r="D518" s="221" t="s">
        <v>142</v>
      </c>
      <c r="E518" s="42"/>
      <c r="F518" s="222" t="s">
        <v>999</v>
      </c>
      <c r="G518" s="42"/>
      <c r="H518" s="42"/>
      <c r="I518" s="223"/>
      <c r="J518" s="42"/>
      <c r="K518" s="42"/>
      <c r="L518" s="46"/>
      <c r="M518" s="224"/>
      <c r="N518" s="225"/>
      <c r="O518" s="86"/>
      <c r="P518" s="86"/>
      <c r="Q518" s="86"/>
      <c r="R518" s="86"/>
      <c r="S518" s="86"/>
      <c r="T518" s="87"/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T518" s="19" t="s">
        <v>142</v>
      </c>
      <c r="AU518" s="19" t="s">
        <v>83</v>
      </c>
    </row>
    <row r="519" s="12" customFormat="1" ht="22.8" customHeight="1">
      <c r="A519" s="12"/>
      <c r="B519" s="191"/>
      <c r="C519" s="192"/>
      <c r="D519" s="193" t="s">
        <v>72</v>
      </c>
      <c r="E519" s="205" t="s">
        <v>281</v>
      </c>
      <c r="F519" s="205" t="s">
        <v>282</v>
      </c>
      <c r="G519" s="192"/>
      <c r="H519" s="192"/>
      <c r="I519" s="195"/>
      <c r="J519" s="206">
        <f>BK519</f>
        <v>0</v>
      </c>
      <c r="K519" s="192"/>
      <c r="L519" s="197"/>
      <c r="M519" s="198"/>
      <c r="N519" s="199"/>
      <c r="O519" s="199"/>
      <c r="P519" s="200">
        <f>SUM(P520:P546)</f>
        <v>0</v>
      </c>
      <c r="Q519" s="199"/>
      <c r="R519" s="200">
        <f>SUM(R520:R546)</f>
        <v>2.5869304600000005</v>
      </c>
      <c r="S519" s="199"/>
      <c r="T519" s="201">
        <f>SUM(T520:T546)</f>
        <v>0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202" t="s">
        <v>83</v>
      </c>
      <c r="AT519" s="203" t="s">
        <v>72</v>
      </c>
      <c r="AU519" s="203" t="s">
        <v>81</v>
      </c>
      <c r="AY519" s="202" t="s">
        <v>133</v>
      </c>
      <c r="BK519" s="204">
        <f>SUM(BK520:BK546)</f>
        <v>0</v>
      </c>
    </row>
    <row r="520" s="2" customFormat="1" ht="49.05" customHeight="1">
      <c r="A520" s="40"/>
      <c r="B520" s="41"/>
      <c r="C520" s="207" t="s">
        <v>1000</v>
      </c>
      <c r="D520" s="207" t="s">
        <v>136</v>
      </c>
      <c r="E520" s="208" t="s">
        <v>1001</v>
      </c>
      <c r="F520" s="209" t="s">
        <v>1002</v>
      </c>
      <c r="G520" s="210" t="s">
        <v>148</v>
      </c>
      <c r="H520" s="211">
        <v>43.142000000000003</v>
      </c>
      <c r="I520" s="212"/>
      <c r="J520" s="213">
        <f>ROUND(I520*H520,2)</f>
        <v>0</v>
      </c>
      <c r="K520" s="214"/>
      <c r="L520" s="46"/>
      <c r="M520" s="215" t="s">
        <v>19</v>
      </c>
      <c r="N520" s="216" t="s">
        <v>44</v>
      </c>
      <c r="O520" s="86"/>
      <c r="P520" s="217">
        <f>O520*H520</f>
        <v>0</v>
      </c>
      <c r="Q520" s="217">
        <v>0.012200000000000001</v>
      </c>
      <c r="R520" s="217">
        <f>Q520*H520</f>
        <v>0.52633240000000003</v>
      </c>
      <c r="S520" s="217">
        <v>0</v>
      </c>
      <c r="T520" s="218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19" t="s">
        <v>233</v>
      </c>
      <c r="AT520" s="219" t="s">
        <v>136</v>
      </c>
      <c r="AU520" s="219" t="s">
        <v>83</v>
      </c>
      <c r="AY520" s="19" t="s">
        <v>133</v>
      </c>
      <c r="BE520" s="220">
        <f>IF(N520="základní",J520,0)</f>
        <v>0</v>
      </c>
      <c r="BF520" s="220">
        <f>IF(N520="snížená",J520,0)</f>
        <v>0</v>
      </c>
      <c r="BG520" s="220">
        <f>IF(N520="zákl. přenesená",J520,0)</f>
        <v>0</v>
      </c>
      <c r="BH520" s="220">
        <f>IF(N520="sníž. přenesená",J520,0)</f>
        <v>0</v>
      </c>
      <c r="BI520" s="220">
        <f>IF(N520="nulová",J520,0)</f>
        <v>0</v>
      </c>
      <c r="BJ520" s="19" t="s">
        <v>81</v>
      </c>
      <c r="BK520" s="220">
        <f>ROUND(I520*H520,2)</f>
        <v>0</v>
      </c>
      <c r="BL520" s="19" t="s">
        <v>233</v>
      </c>
      <c r="BM520" s="219" t="s">
        <v>1003</v>
      </c>
    </row>
    <row r="521" s="2" customFormat="1">
      <c r="A521" s="40"/>
      <c r="B521" s="41"/>
      <c r="C521" s="42"/>
      <c r="D521" s="221" t="s">
        <v>142</v>
      </c>
      <c r="E521" s="42"/>
      <c r="F521" s="222" t="s">
        <v>1004</v>
      </c>
      <c r="G521" s="42"/>
      <c r="H521" s="42"/>
      <c r="I521" s="223"/>
      <c r="J521" s="42"/>
      <c r="K521" s="42"/>
      <c r="L521" s="46"/>
      <c r="M521" s="224"/>
      <c r="N521" s="225"/>
      <c r="O521" s="86"/>
      <c r="P521" s="86"/>
      <c r="Q521" s="86"/>
      <c r="R521" s="86"/>
      <c r="S521" s="86"/>
      <c r="T521" s="87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T521" s="19" t="s">
        <v>142</v>
      </c>
      <c r="AU521" s="19" t="s">
        <v>83</v>
      </c>
    </row>
    <row r="522" s="15" customFormat="1">
      <c r="A522" s="15"/>
      <c r="B522" s="249"/>
      <c r="C522" s="250"/>
      <c r="D522" s="228" t="s">
        <v>144</v>
      </c>
      <c r="E522" s="251" t="s">
        <v>19</v>
      </c>
      <c r="F522" s="252" t="s">
        <v>1005</v>
      </c>
      <c r="G522" s="250"/>
      <c r="H522" s="251" t="s">
        <v>19</v>
      </c>
      <c r="I522" s="253"/>
      <c r="J522" s="250"/>
      <c r="K522" s="250"/>
      <c r="L522" s="254"/>
      <c r="M522" s="255"/>
      <c r="N522" s="256"/>
      <c r="O522" s="256"/>
      <c r="P522" s="256"/>
      <c r="Q522" s="256"/>
      <c r="R522" s="256"/>
      <c r="S522" s="256"/>
      <c r="T522" s="257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58" t="s">
        <v>144</v>
      </c>
      <c r="AU522" s="258" t="s">
        <v>83</v>
      </c>
      <c r="AV522" s="15" t="s">
        <v>81</v>
      </c>
      <c r="AW522" s="15" t="s">
        <v>35</v>
      </c>
      <c r="AX522" s="15" t="s">
        <v>73</v>
      </c>
      <c r="AY522" s="258" t="s">
        <v>133</v>
      </c>
    </row>
    <row r="523" s="13" customFormat="1">
      <c r="A523" s="13"/>
      <c r="B523" s="226"/>
      <c r="C523" s="227"/>
      <c r="D523" s="228" t="s">
        <v>144</v>
      </c>
      <c r="E523" s="229" t="s">
        <v>19</v>
      </c>
      <c r="F523" s="230" t="s">
        <v>1006</v>
      </c>
      <c r="G523" s="227"/>
      <c r="H523" s="231">
        <v>43.142000000000003</v>
      </c>
      <c r="I523" s="232"/>
      <c r="J523" s="227"/>
      <c r="K523" s="227"/>
      <c r="L523" s="233"/>
      <c r="M523" s="234"/>
      <c r="N523" s="235"/>
      <c r="O523" s="235"/>
      <c r="P523" s="235"/>
      <c r="Q523" s="235"/>
      <c r="R523" s="235"/>
      <c r="S523" s="235"/>
      <c r="T523" s="236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7" t="s">
        <v>144</v>
      </c>
      <c r="AU523" s="237" t="s">
        <v>83</v>
      </c>
      <c r="AV523" s="13" t="s">
        <v>83</v>
      </c>
      <c r="AW523" s="13" t="s">
        <v>35</v>
      </c>
      <c r="AX523" s="13" t="s">
        <v>81</v>
      </c>
      <c r="AY523" s="237" t="s">
        <v>133</v>
      </c>
    </row>
    <row r="524" s="2" customFormat="1" ht="37.8" customHeight="1">
      <c r="A524" s="40"/>
      <c r="B524" s="41"/>
      <c r="C524" s="207" t="s">
        <v>1007</v>
      </c>
      <c r="D524" s="207" t="s">
        <v>136</v>
      </c>
      <c r="E524" s="208" t="s">
        <v>1008</v>
      </c>
      <c r="F524" s="209" t="s">
        <v>1009</v>
      </c>
      <c r="G524" s="210" t="s">
        <v>217</v>
      </c>
      <c r="H524" s="211">
        <v>34.82</v>
      </c>
      <c r="I524" s="212"/>
      <c r="J524" s="213">
        <f>ROUND(I524*H524,2)</f>
        <v>0</v>
      </c>
      <c r="K524" s="214"/>
      <c r="L524" s="46"/>
      <c r="M524" s="215" t="s">
        <v>19</v>
      </c>
      <c r="N524" s="216" t="s">
        <v>44</v>
      </c>
      <c r="O524" s="86"/>
      <c r="P524" s="217">
        <f>O524*H524</f>
        <v>0</v>
      </c>
      <c r="Q524" s="217">
        <v>1.0000000000000001E-05</v>
      </c>
      <c r="R524" s="217">
        <f>Q524*H524</f>
        <v>0.00034820000000000001</v>
      </c>
      <c r="S524" s="217">
        <v>0</v>
      </c>
      <c r="T524" s="218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19" t="s">
        <v>233</v>
      </c>
      <c r="AT524" s="219" t="s">
        <v>136</v>
      </c>
      <c r="AU524" s="219" t="s">
        <v>83</v>
      </c>
      <c r="AY524" s="19" t="s">
        <v>133</v>
      </c>
      <c r="BE524" s="220">
        <f>IF(N524="základní",J524,0)</f>
        <v>0</v>
      </c>
      <c r="BF524" s="220">
        <f>IF(N524="snížená",J524,0)</f>
        <v>0</v>
      </c>
      <c r="BG524" s="220">
        <f>IF(N524="zákl. přenesená",J524,0)</f>
        <v>0</v>
      </c>
      <c r="BH524" s="220">
        <f>IF(N524="sníž. přenesená",J524,0)</f>
        <v>0</v>
      </c>
      <c r="BI524" s="220">
        <f>IF(N524="nulová",J524,0)</f>
        <v>0</v>
      </c>
      <c r="BJ524" s="19" t="s">
        <v>81</v>
      </c>
      <c r="BK524" s="220">
        <f>ROUND(I524*H524,2)</f>
        <v>0</v>
      </c>
      <c r="BL524" s="19" t="s">
        <v>233</v>
      </c>
      <c r="BM524" s="219" t="s">
        <v>1010</v>
      </c>
    </row>
    <row r="525" s="2" customFormat="1">
      <c r="A525" s="40"/>
      <c r="B525" s="41"/>
      <c r="C525" s="42"/>
      <c r="D525" s="221" t="s">
        <v>142</v>
      </c>
      <c r="E525" s="42"/>
      <c r="F525" s="222" t="s">
        <v>1011</v>
      </c>
      <c r="G525" s="42"/>
      <c r="H525" s="42"/>
      <c r="I525" s="223"/>
      <c r="J525" s="42"/>
      <c r="K525" s="42"/>
      <c r="L525" s="46"/>
      <c r="M525" s="224"/>
      <c r="N525" s="225"/>
      <c r="O525" s="86"/>
      <c r="P525" s="86"/>
      <c r="Q525" s="86"/>
      <c r="R525" s="86"/>
      <c r="S525" s="86"/>
      <c r="T525" s="87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T525" s="19" t="s">
        <v>142</v>
      </c>
      <c r="AU525" s="19" t="s">
        <v>83</v>
      </c>
    </row>
    <row r="526" s="2" customFormat="1" ht="37.8" customHeight="1">
      <c r="A526" s="40"/>
      <c r="B526" s="41"/>
      <c r="C526" s="207" t="s">
        <v>1012</v>
      </c>
      <c r="D526" s="207" t="s">
        <v>136</v>
      </c>
      <c r="E526" s="208" t="s">
        <v>1013</v>
      </c>
      <c r="F526" s="209" t="s">
        <v>1014</v>
      </c>
      <c r="G526" s="210" t="s">
        <v>217</v>
      </c>
      <c r="H526" s="211">
        <v>34.82</v>
      </c>
      <c r="I526" s="212"/>
      <c r="J526" s="213">
        <f>ROUND(I526*H526,2)</f>
        <v>0</v>
      </c>
      <c r="K526" s="214"/>
      <c r="L526" s="46"/>
      <c r="M526" s="215" t="s">
        <v>19</v>
      </c>
      <c r="N526" s="216" t="s">
        <v>44</v>
      </c>
      <c r="O526" s="86"/>
      <c r="P526" s="217">
        <f>O526*H526</f>
        <v>0</v>
      </c>
      <c r="Q526" s="217">
        <v>0.0043800000000000002</v>
      </c>
      <c r="R526" s="217">
        <f>Q526*H526</f>
        <v>0.1525116</v>
      </c>
      <c r="S526" s="217">
        <v>0</v>
      </c>
      <c r="T526" s="218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19" t="s">
        <v>233</v>
      </c>
      <c r="AT526" s="219" t="s">
        <v>136</v>
      </c>
      <c r="AU526" s="219" t="s">
        <v>83</v>
      </c>
      <c r="AY526" s="19" t="s">
        <v>133</v>
      </c>
      <c r="BE526" s="220">
        <f>IF(N526="základní",J526,0)</f>
        <v>0</v>
      </c>
      <c r="BF526" s="220">
        <f>IF(N526="snížená",J526,0)</f>
        <v>0</v>
      </c>
      <c r="BG526" s="220">
        <f>IF(N526="zákl. přenesená",J526,0)</f>
        <v>0</v>
      </c>
      <c r="BH526" s="220">
        <f>IF(N526="sníž. přenesená",J526,0)</f>
        <v>0</v>
      </c>
      <c r="BI526" s="220">
        <f>IF(N526="nulová",J526,0)</f>
        <v>0</v>
      </c>
      <c r="BJ526" s="19" t="s">
        <v>81</v>
      </c>
      <c r="BK526" s="220">
        <f>ROUND(I526*H526,2)</f>
        <v>0</v>
      </c>
      <c r="BL526" s="19" t="s">
        <v>233</v>
      </c>
      <c r="BM526" s="219" t="s">
        <v>1015</v>
      </c>
    </row>
    <row r="527" s="2" customFormat="1">
      <c r="A527" s="40"/>
      <c r="B527" s="41"/>
      <c r="C527" s="42"/>
      <c r="D527" s="221" t="s">
        <v>142</v>
      </c>
      <c r="E527" s="42"/>
      <c r="F527" s="222" t="s">
        <v>1016</v>
      </c>
      <c r="G527" s="42"/>
      <c r="H527" s="42"/>
      <c r="I527" s="223"/>
      <c r="J527" s="42"/>
      <c r="K527" s="42"/>
      <c r="L527" s="46"/>
      <c r="M527" s="224"/>
      <c r="N527" s="225"/>
      <c r="O527" s="86"/>
      <c r="P527" s="86"/>
      <c r="Q527" s="86"/>
      <c r="R527" s="86"/>
      <c r="S527" s="86"/>
      <c r="T527" s="87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T527" s="19" t="s">
        <v>142</v>
      </c>
      <c r="AU527" s="19" t="s">
        <v>83</v>
      </c>
    </row>
    <row r="528" s="13" customFormat="1">
      <c r="A528" s="13"/>
      <c r="B528" s="226"/>
      <c r="C528" s="227"/>
      <c r="D528" s="228" t="s">
        <v>144</v>
      </c>
      <c r="E528" s="229" t="s">
        <v>19</v>
      </c>
      <c r="F528" s="230" t="s">
        <v>1017</v>
      </c>
      <c r="G528" s="227"/>
      <c r="H528" s="231">
        <v>34.82</v>
      </c>
      <c r="I528" s="232"/>
      <c r="J528" s="227"/>
      <c r="K528" s="227"/>
      <c r="L528" s="233"/>
      <c r="M528" s="234"/>
      <c r="N528" s="235"/>
      <c r="O528" s="235"/>
      <c r="P528" s="235"/>
      <c r="Q528" s="235"/>
      <c r="R528" s="235"/>
      <c r="S528" s="235"/>
      <c r="T528" s="236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7" t="s">
        <v>144</v>
      </c>
      <c r="AU528" s="237" t="s">
        <v>83</v>
      </c>
      <c r="AV528" s="13" t="s">
        <v>83</v>
      </c>
      <c r="AW528" s="13" t="s">
        <v>35</v>
      </c>
      <c r="AX528" s="13" t="s">
        <v>81</v>
      </c>
      <c r="AY528" s="237" t="s">
        <v>133</v>
      </c>
    </row>
    <row r="529" s="2" customFormat="1" ht="49.05" customHeight="1">
      <c r="A529" s="40"/>
      <c r="B529" s="41"/>
      <c r="C529" s="207" t="s">
        <v>1018</v>
      </c>
      <c r="D529" s="207" t="s">
        <v>136</v>
      </c>
      <c r="E529" s="208" t="s">
        <v>1019</v>
      </c>
      <c r="F529" s="209" t="s">
        <v>1020</v>
      </c>
      <c r="G529" s="210" t="s">
        <v>217</v>
      </c>
      <c r="H529" s="211">
        <v>88.599999999999994</v>
      </c>
      <c r="I529" s="212"/>
      <c r="J529" s="213">
        <f>ROUND(I529*H529,2)</f>
        <v>0</v>
      </c>
      <c r="K529" s="214"/>
      <c r="L529" s="46"/>
      <c r="M529" s="215" t="s">
        <v>19</v>
      </c>
      <c r="N529" s="216" t="s">
        <v>44</v>
      </c>
      <c r="O529" s="86"/>
      <c r="P529" s="217">
        <f>O529*H529</f>
        <v>0</v>
      </c>
      <c r="Q529" s="217">
        <v>0.01486</v>
      </c>
      <c r="R529" s="217">
        <f>Q529*H529</f>
        <v>1.3165959999999999</v>
      </c>
      <c r="S529" s="217">
        <v>0</v>
      </c>
      <c r="T529" s="218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19" t="s">
        <v>140</v>
      </c>
      <c r="AT529" s="219" t="s">
        <v>136</v>
      </c>
      <c r="AU529" s="219" t="s">
        <v>83</v>
      </c>
      <c r="AY529" s="19" t="s">
        <v>133</v>
      </c>
      <c r="BE529" s="220">
        <f>IF(N529="základní",J529,0)</f>
        <v>0</v>
      </c>
      <c r="BF529" s="220">
        <f>IF(N529="snížená",J529,0)</f>
        <v>0</v>
      </c>
      <c r="BG529" s="220">
        <f>IF(N529="zákl. přenesená",J529,0)</f>
        <v>0</v>
      </c>
      <c r="BH529" s="220">
        <f>IF(N529="sníž. přenesená",J529,0)</f>
        <v>0</v>
      </c>
      <c r="BI529" s="220">
        <f>IF(N529="nulová",J529,0)</f>
        <v>0</v>
      </c>
      <c r="BJ529" s="19" t="s">
        <v>81</v>
      </c>
      <c r="BK529" s="220">
        <f>ROUND(I529*H529,2)</f>
        <v>0</v>
      </c>
      <c r="BL529" s="19" t="s">
        <v>140</v>
      </c>
      <c r="BM529" s="219" t="s">
        <v>1021</v>
      </c>
    </row>
    <row r="530" s="2" customFormat="1">
      <c r="A530" s="40"/>
      <c r="B530" s="41"/>
      <c r="C530" s="42"/>
      <c r="D530" s="221" t="s">
        <v>142</v>
      </c>
      <c r="E530" s="42"/>
      <c r="F530" s="222" t="s">
        <v>1022</v>
      </c>
      <c r="G530" s="42"/>
      <c r="H530" s="42"/>
      <c r="I530" s="223"/>
      <c r="J530" s="42"/>
      <c r="K530" s="42"/>
      <c r="L530" s="46"/>
      <c r="M530" s="224"/>
      <c r="N530" s="225"/>
      <c r="O530" s="86"/>
      <c r="P530" s="86"/>
      <c r="Q530" s="86"/>
      <c r="R530" s="86"/>
      <c r="S530" s="86"/>
      <c r="T530" s="87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T530" s="19" t="s">
        <v>142</v>
      </c>
      <c r="AU530" s="19" t="s">
        <v>83</v>
      </c>
    </row>
    <row r="531" s="15" customFormat="1">
      <c r="A531" s="15"/>
      <c r="B531" s="249"/>
      <c r="C531" s="250"/>
      <c r="D531" s="228" t="s">
        <v>144</v>
      </c>
      <c r="E531" s="251" t="s">
        <v>19</v>
      </c>
      <c r="F531" s="252" t="s">
        <v>1023</v>
      </c>
      <c r="G531" s="250"/>
      <c r="H531" s="251" t="s">
        <v>19</v>
      </c>
      <c r="I531" s="253"/>
      <c r="J531" s="250"/>
      <c r="K531" s="250"/>
      <c r="L531" s="254"/>
      <c r="M531" s="255"/>
      <c r="N531" s="256"/>
      <c r="O531" s="256"/>
      <c r="P531" s="256"/>
      <c r="Q531" s="256"/>
      <c r="R531" s="256"/>
      <c r="S531" s="256"/>
      <c r="T531" s="257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58" t="s">
        <v>144</v>
      </c>
      <c r="AU531" s="258" t="s">
        <v>83</v>
      </c>
      <c r="AV531" s="15" t="s">
        <v>81</v>
      </c>
      <c r="AW531" s="15" t="s">
        <v>35</v>
      </c>
      <c r="AX531" s="15" t="s">
        <v>73</v>
      </c>
      <c r="AY531" s="258" t="s">
        <v>133</v>
      </c>
    </row>
    <row r="532" s="13" customFormat="1">
      <c r="A532" s="13"/>
      <c r="B532" s="226"/>
      <c r="C532" s="227"/>
      <c r="D532" s="228" t="s">
        <v>144</v>
      </c>
      <c r="E532" s="229" t="s">
        <v>19</v>
      </c>
      <c r="F532" s="230" t="s">
        <v>1024</v>
      </c>
      <c r="G532" s="227"/>
      <c r="H532" s="231">
        <v>72.599999999999994</v>
      </c>
      <c r="I532" s="232"/>
      <c r="J532" s="227"/>
      <c r="K532" s="227"/>
      <c r="L532" s="233"/>
      <c r="M532" s="234"/>
      <c r="N532" s="235"/>
      <c r="O532" s="235"/>
      <c r="P532" s="235"/>
      <c r="Q532" s="235"/>
      <c r="R532" s="235"/>
      <c r="S532" s="235"/>
      <c r="T532" s="236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7" t="s">
        <v>144</v>
      </c>
      <c r="AU532" s="237" t="s">
        <v>83</v>
      </c>
      <c r="AV532" s="13" t="s">
        <v>83</v>
      </c>
      <c r="AW532" s="13" t="s">
        <v>35</v>
      </c>
      <c r="AX532" s="13" t="s">
        <v>73</v>
      </c>
      <c r="AY532" s="237" t="s">
        <v>133</v>
      </c>
    </row>
    <row r="533" s="15" customFormat="1">
      <c r="A533" s="15"/>
      <c r="B533" s="249"/>
      <c r="C533" s="250"/>
      <c r="D533" s="228" t="s">
        <v>144</v>
      </c>
      <c r="E533" s="251" t="s">
        <v>19</v>
      </c>
      <c r="F533" s="252" t="s">
        <v>1025</v>
      </c>
      <c r="G533" s="250"/>
      <c r="H533" s="251" t="s">
        <v>19</v>
      </c>
      <c r="I533" s="253"/>
      <c r="J533" s="250"/>
      <c r="K533" s="250"/>
      <c r="L533" s="254"/>
      <c r="M533" s="255"/>
      <c r="N533" s="256"/>
      <c r="O533" s="256"/>
      <c r="P533" s="256"/>
      <c r="Q533" s="256"/>
      <c r="R533" s="256"/>
      <c r="S533" s="256"/>
      <c r="T533" s="257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58" t="s">
        <v>144</v>
      </c>
      <c r="AU533" s="258" t="s">
        <v>83</v>
      </c>
      <c r="AV533" s="15" t="s">
        <v>81</v>
      </c>
      <c r="AW533" s="15" t="s">
        <v>35</v>
      </c>
      <c r="AX533" s="15" t="s">
        <v>73</v>
      </c>
      <c r="AY533" s="258" t="s">
        <v>133</v>
      </c>
    </row>
    <row r="534" s="13" customFormat="1">
      <c r="A534" s="13"/>
      <c r="B534" s="226"/>
      <c r="C534" s="227"/>
      <c r="D534" s="228" t="s">
        <v>144</v>
      </c>
      <c r="E534" s="229" t="s">
        <v>19</v>
      </c>
      <c r="F534" s="230" t="s">
        <v>233</v>
      </c>
      <c r="G534" s="227"/>
      <c r="H534" s="231">
        <v>16</v>
      </c>
      <c r="I534" s="232"/>
      <c r="J534" s="227"/>
      <c r="K534" s="227"/>
      <c r="L534" s="233"/>
      <c r="M534" s="234"/>
      <c r="N534" s="235"/>
      <c r="O534" s="235"/>
      <c r="P534" s="235"/>
      <c r="Q534" s="235"/>
      <c r="R534" s="235"/>
      <c r="S534" s="235"/>
      <c r="T534" s="236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7" t="s">
        <v>144</v>
      </c>
      <c r="AU534" s="237" t="s">
        <v>83</v>
      </c>
      <c r="AV534" s="13" t="s">
        <v>83</v>
      </c>
      <c r="AW534" s="13" t="s">
        <v>35</v>
      </c>
      <c r="AX534" s="13" t="s">
        <v>73</v>
      </c>
      <c r="AY534" s="237" t="s">
        <v>133</v>
      </c>
    </row>
    <row r="535" s="14" customFormat="1">
      <c r="A535" s="14"/>
      <c r="B535" s="238"/>
      <c r="C535" s="239"/>
      <c r="D535" s="228" t="s">
        <v>144</v>
      </c>
      <c r="E535" s="240" t="s">
        <v>19</v>
      </c>
      <c r="F535" s="241" t="s">
        <v>153</v>
      </c>
      <c r="G535" s="239"/>
      <c r="H535" s="242">
        <v>88.599999999999994</v>
      </c>
      <c r="I535" s="243"/>
      <c r="J535" s="239"/>
      <c r="K535" s="239"/>
      <c r="L535" s="244"/>
      <c r="M535" s="245"/>
      <c r="N535" s="246"/>
      <c r="O535" s="246"/>
      <c r="P535" s="246"/>
      <c r="Q535" s="246"/>
      <c r="R535" s="246"/>
      <c r="S535" s="246"/>
      <c r="T535" s="247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8" t="s">
        <v>144</v>
      </c>
      <c r="AU535" s="248" t="s">
        <v>83</v>
      </c>
      <c r="AV535" s="14" t="s">
        <v>140</v>
      </c>
      <c r="AW535" s="14" t="s">
        <v>35</v>
      </c>
      <c r="AX535" s="14" t="s">
        <v>81</v>
      </c>
      <c r="AY535" s="248" t="s">
        <v>133</v>
      </c>
    </row>
    <row r="536" s="2" customFormat="1" ht="37.8" customHeight="1">
      <c r="A536" s="40"/>
      <c r="B536" s="41"/>
      <c r="C536" s="207" t="s">
        <v>1026</v>
      </c>
      <c r="D536" s="207" t="s">
        <v>136</v>
      </c>
      <c r="E536" s="208" t="s">
        <v>1027</v>
      </c>
      <c r="F536" s="209" t="s">
        <v>1028</v>
      </c>
      <c r="G536" s="210" t="s">
        <v>148</v>
      </c>
      <c r="H536" s="211">
        <v>195.97800000000001</v>
      </c>
      <c r="I536" s="212"/>
      <c r="J536" s="213">
        <f>ROUND(I536*H536,2)</f>
        <v>0</v>
      </c>
      <c r="K536" s="214"/>
      <c r="L536" s="46"/>
      <c r="M536" s="215" t="s">
        <v>19</v>
      </c>
      <c r="N536" s="216" t="s">
        <v>44</v>
      </c>
      <c r="O536" s="86"/>
      <c r="P536" s="217">
        <f>O536*H536</f>
        <v>0</v>
      </c>
      <c r="Q536" s="217">
        <v>0.00117</v>
      </c>
      <c r="R536" s="217">
        <f>Q536*H536</f>
        <v>0.22929426000000003</v>
      </c>
      <c r="S536" s="217">
        <v>0</v>
      </c>
      <c r="T536" s="218">
        <f>S536*H536</f>
        <v>0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19" t="s">
        <v>233</v>
      </c>
      <c r="AT536" s="219" t="s">
        <v>136</v>
      </c>
      <c r="AU536" s="219" t="s">
        <v>83</v>
      </c>
      <c r="AY536" s="19" t="s">
        <v>133</v>
      </c>
      <c r="BE536" s="220">
        <f>IF(N536="základní",J536,0)</f>
        <v>0</v>
      </c>
      <c r="BF536" s="220">
        <f>IF(N536="snížená",J536,0)</f>
        <v>0</v>
      </c>
      <c r="BG536" s="220">
        <f>IF(N536="zákl. přenesená",J536,0)</f>
        <v>0</v>
      </c>
      <c r="BH536" s="220">
        <f>IF(N536="sníž. přenesená",J536,0)</f>
        <v>0</v>
      </c>
      <c r="BI536" s="220">
        <f>IF(N536="nulová",J536,0)</f>
        <v>0</v>
      </c>
      <c r="BJ536" s="19" t="s">
        <v>81</v>
      </c>
      <c r="BK536" s="220">
        <f>ROUND(I536*H536,2)</f>
        <v>0</v>
      </c>
      <c r="BL536" s="19" t="s">
        <v>233</v>
      </c>
      <c r="BM536" s="219" t="s">
        <v>1029</v>
      </c>
    </row>
    <row r="537" s="2" customFormat="1">
      <c r="A537" s="40"/>
      <c r="B537" s="41"/>
      <c r="C537" s="42"/>
      <c r="D537" s="221" t="s">
        <v>142</v>
      </c>
      <c r="E537" s="42"/>
      <c r="F537" s="222" t="s">
        <v>1030</v>
      </c>
      <c r="G537" s="42"/>
      <c r="H537" s="42"/>
      <c r="I537" s="223"/>
      <c r="J537" s="42"/>
      <c r="K537" s="42"/>
      <c r="L537" s="46"/>
      <c r="M537" s="224"/>
      <c r="N537" s="225"/>
      <c r="O537" s="86"/>
      <c r="P537" s="86"/>
      <c r="Q537" s="86"/>
      <c r="R537" s="86"/>
      <c r="S537" s="86"/>
      <c r="T537" s="87"/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T537" s="19" t="s">
        <v>142</v>
      </c>
      <c r="AU537" s="19" t="s">
        <v>83</v>
      </c>
    </row>
    <row r="538" s="15" customFormat="1">
      <c r="A538" s="15"/>
      <c r="B538" s="249"/>
      <c r="C538" s="250"/>
      <c r="D538" s="228" t="s">
        <v>144</v>
      </c>
      <c r="E538" s="251" t="s">
        <v>19</v>
      </c>
      <c r="F538" s="252" t="s">
        <v>1031</v>
      </c>
      <c r="G538" s="250"/>
      <c r="H538" s="251" t="s">
        <v>19</v>
      </c>
      <c r="I538" s="253"/>
      <c r="J538" s="250"/>
      <c r="K538" s="250"/>
      <c r="L538" s="254"/>
      <c r="M538" s="255"/>
      <c r="N538" s="256"/>
      <c r="O538" s="256"/>
      <c r="P538" s="256"/>
      <c r="Q538" s="256"/>
      <c r="R538" s="256"/>
      <c r="S538" s="256"/>
      <c r="T538" s="257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58" t="s">
        <v>144</v>
      </c>
      <c r="AU538" s="258" t="s">
        <v>83</v>
      </c>
      <c r="AV538" s="15" t="s">
        <v>81</v>
      </c>
      <c r="AW538" s="15" t="s">
        <v>35</v>
      </c>
      <c r="AX538" s="15" t="s">
        <v>73</v>
      </c>
      <c r="AY538" s="258" t="s">
        <v>133</v>
      </c>
    </row>
    <row r="539" s="13" customFormat="1">
      <c r="A539" s="13"/>
      <c r="B539" s="226"/>
      <c r="C539" s="227"/>
      <c r="D539" s="228" t="s">
        <v>144</v>
      </c>
      <c r="E539" s="229" t="s">
        <v>19</v>
      </c>
      <c r="F539" s="230" t="s">
        <v>1032</v>
      </c>
      <c r="G539" s="227"/>
      <c r="H539" s="231">
        <v>195.97800000000001</v>
      </c>
      <c r="I539" s="232"/>
      <c r="J539" s="227"/>
      <c r="K539" s="227"/>
      <c r="L539" s="233"/>
      <c r="M539" s="234"/>
      <c r="N539" s="235"/>
      <c r="O539" s="235"/>
      <c r="P539" s="235"/>
      <c r="Q539" s="235"/>
      <c r="R539" s="235"/>
      <c r="S539" s="235"/>
      <c r="T539" s="236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7" t="s">
        <v>144</v>
      </c>
      <c r="AU539" s="237" t="s">
        <v>83</v>
      </c>
      <c r="AV539" s="13" t="s">
        <v>83</v>
      </c>
      <c r="AW539" s="13" t="s">
        <v>35</v>
      </c>
      <c r="AX539" s="13" t="s">
        <v>81</v>
      </c>
      <c r="AY539" s="237" t="s">
        <v>133</v>
      </c>
    </row>
    <row r="540" s="2" customFormat="1" ht="33" customHeight="1">
      <c r="A540" s="40"/>
      <c r="B540" s="41"/>
      <c r="C540" s="262" t="s">
        <v>1033</v>
      </c>
      <c r="D540" s="262" t="s">
        <v>363</v>
      </c>
      <c r="E540" s="263" t="s">
        <v>1034</v>
      </c>
      <c r="F540" s="264" t="s">
        <v>1035</v>
      </c>
      <c r="G540" s="265" t="s">
        <v>148</v>
      </c>
      <c r="H540" s="266">
        <v>210</v>
      </c>
      <c r="I540" s="267"/>
      <c r="J540" s="268">
        <f>ROUND(I540*H540,2)</f>
        <v>0</v>
      </c>
      <c r="K540" s="269"/>
      <c r="L540" s="270"/>
      <c r="M540" s="271" t="s">
        <v>19</v>
      </c>
      <c r="N540" s="272" t="s">
        <v>44</v>
      </c>
      <c r="O540" s="86"/>
      <c r="P540" s="217">
        <f>O540*H540</f>
        <v>0</v>
      </c>
      <c r="Q540" s="217">
        <v>0.0016000000000000001</v>
      </c>
      <c r="R540" s="217">
        <f>Q540*H540</f>
        <v>0.33600000000000002</v>
      </c>
      <c r="S540" s="217">
        <v>0</v>
      </c>
      <c r="T540" s="218">
        <f>S540*H540</f>
        <v>0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19" t="s">
        <v>499</v>
      </c>
      <c r="AT540" s="219" t="s">
        <v>363</v>
      </c>
      <c r="AU540" s="219" t="s">
        <v>83</v>
      </c>
      <c r="AY540" s="19" t="s">
        <v>133</v>
      </c>
      <c r="BE540" s="220">
        <f>IF(N540="základní",J540,0)</f>
        <v>0</v>
      </c>
      <c r="BF540" s="220">
        <f>IF(N540="snížená",J540,0)</f>
        <v>0</v>
      </c>
      <c r="BG540" s="220">
        <f>IF(N540="zákl. přenesená",J540,0)</f>
        <v>0</v>
      </c>
      <c r="BH540" s="220">
        <f>IF(N540="sníž. přenesená",J540,0)</f>
        <v>0</v>
      </c>
      <c r="BI540" s="220">
        <f>IF(N540="nulová",J540,0)</f>
        <v>0</v>
      </c>
      <c r="BJ540" s="19" t="s">
        <v>81</v>
      </c>
      <c r="BK540" s="220">
        <f>ROUND(I540*H540,2)</f>
        <v>0</v>
      </c>
      <c r="BL540" s="19" t="s">
        <v>233</v>
      </c>
      <c r="BM540" s="219" t="s">
        <v>1036</v>
      </c>
    </row>
    <row r="541" s="2" customFormat="1" ht="24.15" customHeight="1">
      <c r="A541" s="40"/>
      <c r="B541" s="41"/>
      <c r="C541" s="207" t="s">
        <v>1037</v>
      </c>
      <c r="D541" s="207" t="s">
        <v>136</v>
      </c>
      <c r="E541" s="208" t="s">
        <v>1038</v>
      </c>
      <c r="F541" s="209" t="s">
        <v>1039</v>
      </c>
      <c r="G541" s="210" t="s">
        <v>217</v>
      </c>
      <c r="H541" s="211">
        <v>129.24000000000001</v>
      </c>
      <c r="I541" s="212"/>
      <c r="J541" s="213">
        <f>ROUND(I541*H541,2)</f>
        <v>0</v>
      </c>
      <c r="K541" s="214"/>
      <c r="L541" s="46"/>
      <c r="M541" s="215" t="s">
        <v>19</v>
      </c>
      <c r="N541" s="216" t="s">
        <v>44</v>
      </c>
      <c r="O541" s="86"/>
      <c r="P541" s="217">
        <f>O541*H541</f>
        <v>0</v>
      </c>
      <c r="Q541" s="217">
        <v>0.00020000000000000001</v>
      </c>
      <c r="R541" s="217">
        <f>Q541*H541</f>
        <v>0.025848000000000003</v>
      </c>
      <c r="S541" s="217">
        <v>0</v>
      </c>
      <c r="T541" s="218">
        <f>S541*H541</f>
        <v>0</v>
      </c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R541" s="219" t="s">
        <v>233</v>
      </c>
      <c r="AT541" s="219" t="s">
        <v>136</v>
      </c>
      <c r="AU541" s="219" t="s">
        <v>83</v>
      </c>
      <c r="AY541" s="19" t="s">
        <v>133</v>
      </c>
      <c r="BE541" s="220">
        <f>IF(N541="základní",J541,0)</f>
        <v>0</v>
      </c>
      <c r="BF541" s="220">
        <f>IF(N541="snížená",J541,0)</f>
        <v>0</v>
      </c>
      <c r="BG541" s="220">
        <f>IF(N541="zákl. přenesená",J541,0)</f>
        <v>0</v>
      </c>
      <c r="BH541" s="220">
        <f>IF(N541="sníž. přenesená",J541,0)</f>
        <v>0</v>
      </c>
      <c r="BI541" s="220">
        <f>IF(N541="nulová",J541,0)</f>
        <v>0</v>
      </c>
      <c r="BJ541" s="19" t="s">
        <v>81</v>
      </c>
      <c r="BK541" s="220">
        <f>ROUND(I541*H541,2)</f>
        <v>0</v>
      </c>
      <c r="BL541" s="19" t="s">
        <v>233</v>
      </c>
      <c r="BM541" s="219" t="s">
        <v>1040</v>
      </c>
    </row>
    <row r="542" s="2" customFormat="1">
      <c r="A542" s="40"/>
      <c r="B542" s="41"/>
      <c r="C542" s="42"/>
      <c r="D542" s="221" t="s">
        <v>142</v>
      </c>
      <c r="E542" s="42"/>
      <c r="F542" s="222" t="s">
        <v>1041</v>
      </c>
      <c r="G542" s="42"/>
      <c r="H542" s="42"/>
      <c r="I542" s="223"/>
      <c r="J542" s="42"/>
      <c r="K542" s="42"/>
      <c r="L542" s="46"/>
      <c r="M542" s="224"/>
      <c r="N542" s="225"/>
      <c r="O542" s="86"/>
      <c r="P542" s="86"/>
      <c r="Q542" s="86"/>
      <c r="R542" s="86"/>
      <c r="S542" s="86"/>
      <c r="T542" s="87"/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T542" s="19" t="s">
        <v>142</v>
      </c>
      <c r="AU542" s="19" t="s">
        <v>83</v>
      </c>
    </row>
    <row r="543" s="15" customFormat="1">
      <c r="A543" s="15"/>
      <c r="B543" s="249"/>
      <c r="C543" s="250"/>
      <c r="D543" s="228" t="s">
        <v>144</v>
      </c>
      <c r="E543" s="251" t="s">
        <v>19</v>
      </c>
      <c r="F543" s="252" t="s">
        <v>1031</v>
      </c>
      <c r="G543" s="250"/>
      <c r="H543" s="251" t="s">
        <v>19</v>
      </c>
      <c r="I543" s="253"/>
      <c r="J543" s="250"/>
      <c r="K543" s="250"/>
      <c r="L543" s="254"/>
      <c r="M543" s="255"/>
      <c r="N543" s="256"/>
      <c r="O543" s="256"/>
      <c r="P543" s="256"/>
      <c r="Q543" s="256"/>
      <c r="R543" s="256"/>
      <c r="S543" s="256"/>
      <c r="T543" s="257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58" t="s">
        <v>144</v>
      </c>
      <c r="AU543" s="258" t="s">
        <v>83</v>
      </c>
      <c r="AV543" s="15" t="s">
        <v>81</v>
      </c>
      <c r="AW543" s="15" t="s">
        <v>35</v>
      </c>
      <c r="AX543" s="15" t="s">
        <v>73</v>
      </c>
      <c r="AY543" s="258" t="s">
        <v>133</v>
      </c>
    </row>
    <row r="544" s="13" customFormat="1">
      <c r="A544" s="13"/>
      <c r="B544" s="226"/>
      <c r="C544" s="227"/>
      <c r="D544" s="228" t="s">
        <v>144</v>
      </c>
      <c r="E544" s="229" t="s">
        <v>19</v>
      </c>
      <c r="F544" s="230" t="s">
        <v>1042</v>
      </c>
      <c r="G544" s="227"/>
      <c r="H544" s="231">
        <v>129.24000000000001</v>
      </c>
      <c r="I544" s="232"/>
      <c r="J544" s="227"/>
      <c r="K544" s="227"/>
      <c r="L544" s="233"/>
      <c r="M544" s="234"/>
      <c r="N544" s="235"/>
      <c r="O544" s="235"/>
      <c r="P544" s="235"/>
      <c r="Q544" s="235"/>
      <c r="R544" s="235"/>
      <c r="S544" s="235"/>
      <c r="T544" s="236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7" t="s">
        <v>144</v>
      </c>
      <c r="AU544" s="237" t="s">
        <v>83</v>
      </c>
      <c r="AV544" s="13" t="s">
        <v>83</v>
      </c>
      <c r="AW544" s="13" t="s">
        <v>35</v>
      </c>
      <c r="AX544" s="13" t="s">
        <v>81</v>
      </c>
      <c r="AY544" s="237" t="s">
        <v>133</v>
      </c>
    </row>
    <row r="545" s="2" customFormat="1" ht="66.75" customHeight="1">
      <c r="A545" s="40"/>
      <c r="B545" s="41"/>
      <c r="C545" s="207" t="s">
        <v>1043</v>
      </c>
      <c r="D545" s="207" t="s">
        <v>136</v>
      </c>
      <c r="E545" s="208" t="s">
        <v>1044</v>
      </c>
      <c r="F545" s="209" t="s">
        <v>1045</v>
      </c>
      <c r="G545" s="210" t="s">
        <v>253</v>
      </c>
      <c r="H545" s="211">
        <v>1.27</v>
      </c>
      <c r="I545" s="212"/>
      <c r="J545" s="213">
        <f>ROUND(I545*H545,2)</f>
        <v>0</v>
      </c>
      <c r="K545" s="214"/>
      <c r="L545" s="46"/>
      <c r="M545" s="215" t="s">
        <v>19</v>
      </c>
      <c r="N545" s="216" t="s">
        <v>44</v>
      </c>
      <c r="O545" s="86"/>
      <c r="P545" s="217">
        <f>O545*H545</f>
        <v>0</v>
      </c>
      <c r="Q545" s="217">
        <v>0</v>
      </c>
      <c r="R545" s="217">
        <f>Q545*H545</f>
        <v>0</v>
      </c>
      <c r="S545" s="217">
        <v>0</v>
      </c>
      <c r="T545" s="218">
        <f>S545*H545</f>
        <v>0</v>
      </c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R545" s="219" t="s">
        <v>233</v>
      </c>
      <c r="AT545" s="219" t="s">
        <v>136</v>
      </c>
      <c r="AU545" s="219" t="s">
        <v>83</v>
      </c>
      <c r="AY545" s="19" t="s">
        <v>133</v>
      </c>
      <c r="BE545" s="220">
        <f>IF(N545="základní",J545,0)</f>
        <v>0</v>
      </c>
      <c r="BF545" s="220">
        <f>IF(N545="snížená",J545,0)</f>
        <v>0</v>
      </c>
      <c r="BG545" s="220">
        <f>IF(N545="zákl. přenesená",J545,0)</f>
        <v>0</v>
      </c>
      <c r="BH545" s="220">
        <f>IF(N545="sníž. přenesená",J545,0)</f>
        <v>0</v>
      </c>
      <c r="BI545" s="220">
        <f>IF(N545="nulová",J545,0)</f>
        <v>0</v>
      </c>
      <c r="BJ545" s="19" t="s">
        <v>81</v>
      </c>
      <c r="BK545" s="220">
        <f>ROUND(I545*H545,2)</f>
        <v>0</v>
      </c>
      <c r="BL545" s="19" t="s">
        <v>233</v>
      </c>
      <c r="BM545" s="219" t="s">
        <v>1046</v>
      </c>
    </row>
    <row r="546" s="2" customFormat="1">
      <c r="A546" s="40"/>
      <c r="B546" s="41"/>
      <c r="C546" s="42"/>
      <c r="D546" s="221" t="s">
        <v>142</v>
      </c>
      <c r="E546" s="42"/>
      <c r="F546" s="222" t="s">
        <v>1047</v>
      </c>
      <c r="G546" s="42"/>
      <c r="H546" s="42"/>
      <c r="I546" s="223"/>
      <c r="J546" s="42"/>
      <c r="K546" s="42"/>
      <c r="L546" s="46"/>
      <c r="M546" s="224"/>
      <c r="N546" s="225"/>
      <c r="O546" s="86"/>
      <c r="P546" s="86"/>
      <c r="Q546" s="86"/>
      <c r="R546" s="86"/>
      <c r="S546" s="86"/>
      <c r="T546" s="87"/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T546" s="19" t="s">
        <v>142</v>
      </c>
      <c r="AU546" s="19" t="s">
        <v>83</v>
      </c>
    </row>
    <row r="547" s="12" customFormat="1" ht="22.8" customHeight="1">
      <c r="A547" s="12"/>
      <c r="B547" s="191"/>
      <c r="C547" s="192"/>
      <c r="D547" s="193" t="s">
        <v>72</v>
      </c>
      <c r="E547" s="205" t="s">
        <v>1048</v>
      </c>
      <c r="F547" s="205" t="s">
        <v>1049</v>
      </c>
      <c r="G547" s="192"/>
      <c r="H547" s="192"/>
      <c r="I547" s="195"/>
      <c r="J547" s="206">
        <f>BK547</f>
        <v>0</v>
      </c>
      <c r="K547" s="192"/>
      <c r="L547" s="197"/>
      <c r="M547" s="198"/>
      <c r="N547" s="199"/>
      <c r="O547" s="199"/>
      <c r="P547" s="200">
        <f>SUM(P548:P556)</f>
        <v>0</v>
      </c>
      <c r="Q547" s="199"/>
      <c r="R547" s="200">
        <f>SUM(R548:R556)</f>
        <v>0.24582000000000001</v>
      </c>
      <c r="S547" s="199"/>
      <c r="T547" s="201">
        <f>SUM(T548:T556)</f>
        <v>0</v>
      </c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R547" s="202" t="s">
        <v>83</v>
      </c>
      <c r="AT547" s="203" t="s">
        <v>72</v>
      </c>
      <c r="AU547" s="203" t="s">
        <v>81</v>
      </c>
      <c r="AY547" s="202" t="s">
        <v>133</v>
      </c>
      <c r="BK547" s="204">
        <f>SUM(BK548:BK556)</f>
        <v>0</v>
      </c>
    </row>
    <row r="548" s="2" customFormat="1" ht="37.8" customHeight="1">
      <c r="A548" s="40"/>
      <c r="B548" s="41"/>
      <c r="C548" s="207" t="s">
        <v>1050</v>
      </c>
      <c r="D548" s="207" t="s">
        <v>136</v>
      </c>
      <c r="E548" s="208" t="s">
        <v>1051</v>
      </c>
      <c r="F548" s="209" t="s">
        <v>1052</v>
      </c>
      <c r="G548" s="210" t="s">
        <v>217</v>
      </c>
      <c r="H548" s="211">
        <v>30</v>
      </c>
      <c r="I548" s="212"/>
      <c r="J548" s="213">
        <f>ROUND(I548*H548,2)</f>
        <v>0</v>
      </c>
      <c r="K548" s="214"/>
      <c r="L548" s="46"/>
      <c r="M548" s="215" t="s">
        <v>19</v>
      </c>
      <c r="N548" s="216" t="s">
        <v>44</v>
      </c>
      <c r="O548" s="86"/>
      <c r="P548" s="217">
        <f>O548*H548</f>
        <v>0</v>
      </c>
      <c r="Q548" s="217">
        <v>0.0065300000000000002</v>
      </c>
      <c r="R548" s="217">
        <f>Q548*H548</f>
        <v>0.19590000000000002</v>
      </c>
      <c r="S548" s="217">
        <v>0</v>
      </c>
      <c r="T548" s="218">
        <f>S548*H548</f>
        <v>0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19" t="s">
        <v>233</v>
      </c>
      <c r="AT548" s="219" t="s">
        <v>136</v>
      </c>
      <c r="AU548" s="219" t="s">
        <v>83</v>
      </c>
      <c r="AY548" s="19" t="s">
        <v>133</v>
      </c>
      <c r="BE548" s="220">
        <f>IF(N548="základní",J548,0)</f>
        <v>0</v>
      </c>
      <c r="BF548" s="220">
        <f>IF(N548="snížená",J548,0)</f>
        <v>0</v>
      </c>
      <c r="BG548" s="220">
        <f>IF(N548="zákl. přenesená",J548,0)</f>
        <v>0</v>
      </c>
      <c r="BH548" s="220">
        <f>IF(N548="sníž. přenesená",J548,0)</f>
        <v>0</v>
      </c>
      <c r="BI548" s="220">
        <f>IF(N548="nulová",J548,0)</f>
        <v>0</v>
      </c>
      <c r="BJ548" s="19" t="s">
        <v>81</v>
      </c>
      <c r="BK548" s="220">
        <f>ROUND(I548*H548,2)</f>
        <v>0</v>
      </c>
      <c r="BL548" s="19" t="s">
        <v>233</v>
      </c>
      <c r="BM548" s="219" t="s">
        <v>1053</v>
      </c>
    </row>
    <row r="549" s="2" customFormat="1">
      <c r="A549" s="40"/>
      <c r="B549" s="41"/>
      <c r="C549" s="42"/>
      <c r="D549" s="221" t="s">
        <v>142</v>
      </c>
      <c r="E549" s="42"/>
      <c r="F549" s="222" t="s">
        <v>1054</v>
      </c>
      <c r="G549" s="42"/>
      <c r="H549" s="42"/>
      <c r="I549" s="223"/>
      <c r="J549" s="42"/>
      <c r="K549" s="42"/>
      <c r="L549" s="46"/>
      <c r="M549" s="224"/>
      <c r="N549" s="225"/>
      <c r="O549" s="86"/>
      <c r="P549" s="86"/>
      <c r="Q549" s="86"/>
      <c r="R549" s="86"/>
      <c r="S549" s="86"/>
      <c r="T549" s="87"/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T549" s="19" t="s">
        <v>142</v>
      </c>
      <c r="AU549" s="19" t="s">
        <v>83</v>
      </c>
    </row>
    <row r="550" s="2" customFormat="1" ht="37.8" customHeight="1">
      <c r="A550" s="40"/>
      <c r="B550" s="41"/>
      <c r="C550" s="207" t="s">
        <v>1055</v>
      </c>
      <c r="D550" s="207" t="s">
        <v>136</v>
      </c>
      <c r="E550" s="208" t="s">
        <v>1056</v>
      </c>
      <c r="F550" s="209" t="s">
        <v>1057</v>
      </c>
      <c r="G550" s="210" t="s">
        <v>217</v>
      </c>
      <c r="H550" s="211">
        <v>12</v>
      </c>
      <c r="I550" s="212"/>
      <c r="J550" s="213">
        <f>ROUND(I550*H550,2)</f>
        <v>0</v>
      </c>
      <c r="K550" s="214"/>
      <c r="L550" s="46"/>
      <c r="M550" s="215" t="s">
        <v>19</v>
      </c>
      <c r="N550" s="216" t="s">
        <v>44</v>
      </c>
      <c r="O550" s="86"/>
      <c r="P550" s="217">
        <f>O550*H550</f>
        <v>0</v>
      </c>
      <c r="Q550" s="217">
        <v>0.0022200000000000002</v>
      </c>
      <c r="R550" s="217">
        <f>Q550*H550</f>
        <v>0.026640000000000004</v>
      </c>
      <c r="S550" s="217">
        <v>0</v>
      </c>
      <c r="T550" s="218">
        <f>S550*H550</f>
        <v>0</v>
      </c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R550" s="219" t="s">
        <v>233</v>
      </c>
      <c r="AT550" s="219" t="s">
        <v>136</v>
      </c>
      <c r="AU550" s="219" t="s">
        <v>83</v>
      </c>
      <c r="AY550" s="19" t="s">
        <v>133</v>
      </c>
      <c r="BE550" s="220">
        <f>IF(N550="základní",J550,0)</f>
        <v>0</v>
      </c>
      <c r="BF550" s="220">
        <f>IF(N550="snížená",J550,0)</f>
        <v>0</v>
      </c>
      <c r="BG550" s="220">
        <f>IF(N550="zákl. přenesená",J550,0)</f>
        <v>0</v>
      </c>
      <c r="BH550" s="220">
        <f>IF(N550="sníž. přenesená",J550,0)</f>
        <v>0</v>
      </c>
      <c r="BI550" s="220">
        <f>IF(N550="nulová",J550,0)</f>
        <v>0</v>
      </c>
      <c r="BJ550" s="19" t="s">
        <v>81</v>
      </c>
      <c r="BK550" s="220">
        <f>ROUND(I550*H550,2)</f>
        <v>0</v>
      </c>
      <c r="BL550" s="19" t="s">
        <v>233</v>
      </c>
      <c r="BM550" s="219" t="s">
        <v>1058</v>
      </c>
    </row>
    <row r="551" s="2" customFormat="1">
      <c r="A551" s="40"/>
      <c r="B551" s="41"/>
      <c r="C551" s="42"/>
      <c r="D551" s="221" t="s">
        <v>142</v>
      </c>
      <c r="E551" s="42"/>
      <c r="F551" s="222" t="s">
        <v>1059</v>
      </c>
      <c r="G551" s="42"/>
      <c r="H551" s="42"/>
      <c r="I551" s="223"/>
      <c r="J551" s="42"/>
      <c r="K551" s="42"/>
      <c r="L551" s="46"/>
      <c r="M551" s="224"/>
      <c r="N551" s="225"/>
      <c r="O551" s="86"/>
      <c r="P551" s="86"/>
      <c r="Q551" s="86"/>
      <c r="R551" s="86"/>
      <c r="S551" s="86"/>
      <c r="T551" s="87"/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T551" s="19" t="s">
        <v>142</v>
      </c>
      <c r="AU551" s="19" t="s">
        <v>83</v>
      </c>
    </row>
    <row r="552" s="13" customFormat="1">
      <c r="A552" s="13"/>
      <c r="B552" s="226"/>
      <c r="C552" s="227"/>
      <c r="D552" s="228" t="s">
        <v>144</v>
      </c>
      <c r="E552" s="229" t="s">
        <v>19</v>
      </c>
      <c r="F552" s="230" t="s">
        <v>1060</v>
      </c>
      <c r="G552" s="227"/>
      <c r="H552" s="231">
        <v>12</v>
      </c>
      <c r="I552" s="232"/>
      <c r="J552" s="227"/>
      <c r="K552" s="227"/>
      <c r="L552" s="233"/>
      <c r="M552" s="234"/>
      <c r="N552" s="235"/>
      <c r="O552" s="235"/>
      <c r="P552" s="235"/>
      <c r="Q552" s="235"/>
      <c r="R552" s="235"/>
      <c r="S552" s="235"/>
      <c r="T552" s="236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7" t="s">
        <v>144</v>
      </c>
      <c r="AU552" s="237" t="s">
        <v>83</v>
      </c>
      <c r="AV552" s="13" t="s">
        <v>83</v>
      </c>
      <c r="AW552" s="13" t="s">
        <v>35</v>
      </c>
      <c r="AX552" s="13" t="s">
        <v>81</v>
      </c>
      <c r="AY552" s="237" t="s">
        <v>133</v>
      </c>
    </row>
    <row r="553" s="2" customFormat="1" ht="44.25" customHeight="1">
      <c r="A553" s="40"/>
      <c r="B553" s="41"/>
      <c r="C553" s="207" t="s">
        <v>1061</v>
      </c>
      <c r="D553" s="207" t="s">
        <v>136</v>
      </c>
      <c r="E553" s="208" t="s">
        <v>1062</v>
      </c>
      <c r="F553" s="209" t="s">
        <v>1063</v>
      </c>
      <c r="G553" s="210" t="s">
        <v>217</v>
      </c>
      <c r="H553" s="211">
        <v>8</v>
      </c>
      <c r="I553" s="212"/>
      <c r="J553" s="213">
        <f>ROUND(I553*H553,2)</f>
        <v>0</v>
      </c>
      <c r="K553" s="214"/>
      <c r="L553" s="46"/>
      <c r="M553" s="215" t="s">
        <v>19</v>
      </c>
      <c r="N553" s="216" t="s">
        <v>44</v>
      </c>
      <c r="O553" s="86"/>
      <c r="P553" s="217">
        <f>O553*H553</f>
        <v>0</v>
      </c>
      <c r="Q553" s="217">
        <v>0.0029099999999999998</v>
      </c>
      <c r="R553" s="217">
        <f>Q553*H553</f>
        <v>0.023279999999999999</v>
      </c>
      <c r="S553" s="217">
        <v>0</v>
      </c>
      <c r="T553" s="218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19" t="s">
        <v>233</v>
      </c>
      <c r="AT553" s="219" t="s">
        <v>136</v>
      </c>
      <c r="AU553" s="219" t="s">
        <v>83</v>
      </c>
      <c r="AY553" s="19" t="s">
        <v>133</v>
      </c>
      <c r="BE553" s="220">
        <f>IF(N553="základní",J553,0)</f>
        <v>0</v>
      </c>
      <c r="BF553" s="220">
        <f>IF(N553="snížená",J553,0)</f>
        <v>0</v>
      </c>
      <c r="BG553" s="220">
        <f>IF(N553="zákl. přenesená",J553,0)</f>
        <v>0</v>
      </c>
      <c r="BH553" s="220">
        <f>IF(N553="sníž. přenesená",J553,0)</f>
        <v>0</v>
      </c>
      <c r="BI553" s="220">
        <f>IF(N553="nulová",J553,0)</f>
        <v>0</v>
      </c>
      <c r="BJ553" s="19" t="s">
        <v>81</v>
      </c>
      <c r="BK553" s="220">
        <f>ROUND(I553*H553,2)</f>
        <v>0</v>
      </c>
      <c r="BL553" s="19" t="s">
        <v>233</v>
      </c>
      <c r="BM553" s="219" t="s">
        <v>1064</v>
      </c>
    </row>
    <row r="554" s="2" customFormat="1">
      <c r="A554" s="40"/>
      <c r="B554" s="41"/>
      <c r="C554" s="42"/>
      <c r="D554" s="221" t="s">
        <v>142</v>
      </c>
      <c r="E554" s="42"/>
      <c r="F554" s="222" t="s">
        <v>1065</v>
      </c>
      <c r="G554" s="42"/>
      <c r="H554" s="42"/>
      <c r="I554" s="223"/>
      <c r="J554" s="42"/>
      <c r="K554" s="42"/>
      <c r="L554" s="46"/>
      <c r="M554" s="224"/>
      <c r="N554" s="225"/>
      <c r="O554" s="86"/>
      <c r="P554" s="86"/>
      <c r="Q554" s="86"/>
      <c r="R554" s="86"/>
      <c r="S554" s="86"/>
      <c r="T554" s="87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9" t="s">
        <v>142</v>
      </c>
      <c r="AU554" s="19" t="s">
        <v>83</v>
      </c>
    </row>
    <row r="555" s="2" customFormat="1" ht="49.05" customHeight="1">
      <c r="A555" s="40"/>
      <c r="B555" s="41"/>
      <c r="C555" s="207" t="s">
        <v>1066</v>
      </c>
      <c r="D555" s="207" t="s">
        <v>136</v>
      </c>
      <c r="E555" s="208" t="s">
        <v>1067</v>
      </c>
      <c r="F555" s="209" t="s">
        <v>1068</v>
      </c>
      <c r="G555" s="210" t="s">
        <v>253</v>
      </c>
      <c r="H555" s="211">
        <v>0.246</v>
      </c>
      <c r="I555" s="212"/>
      <c r="J555" s="213">
        <f>ROUND(I555*H555,2)</f>
        <v>0</v>
      </c>
      <c r="K555" s="214"/>
      <c r="L555" s="46"/>
      <c r="M555" s="215" t="s">
        <v>19</v>
      </c>
      <c r="N555" s="216" t="s">
        <v>44</v>
      </c>
      <c r="O555" s="86"/>
      <c r="P555" s="217">
        <f>O555*H555</f>
        <v>0</v>
      </c>
      <c r="Q555" s="217">
        <v>0</v>
      </c>
      <c r="R555" s="217">
        <f>Q555*H555</f>
        <v>0</v>
      </c>
      <c r="S555" s="217">
        <v>0</v>
      </c>
      <c r="T555" s="218">
        <f>S555*H555</f>
        <v>0</v>
      </c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R555" s="219" t="s">
        <v>233</v>
      </c>
      <c r="AT555" s="219" t="s">
        <v>136</v>
      </c>
      <c r="AU555" s="219" t="s">
        <v>83</v>
      </c>
      <c r="AY555" s="19" t="s">
        <v>133</v>
      </c>
      <c r="BE555" s="220">
        <f>IF(N555="základní",J555,0)</f>
        <v>0</v>
      </c>
      <c r="BF555" s="220">
        <f>IF(N555="snížená",J555,0)</f>
        <v>0</v>
      </c>
      <c r="BG555" s="220">
        <f>IF(N555="zákl. přenesená",J555,0)</f>
        <v>0</v>
      </c>
      <c r="BH555" s="220">
        <f>IF(N555="sníž. přenesená",J555,0)</f>
        <v>0</v>
      </c>
      <c r="BI555" s="220">
        <f>IF(N555="nulová",J555,0)</f>
        <v>0</v>
      </c>
      <c r="BJ555" s="19" t="s">
        <v>81</v>
      </c>
      <c r="BK555" s="220">
        <f>ROUND(I555*H555,2)</f>
        <v>0</v>
      </c>
      <c r="BL555" s="19" t="s">
        <v>233</v>
      </c>
      <c r="BM555" s="219" t="s">
        <v>1069</v>
      </c>
    </row>
    <row r="556" s="2" customFormat="1">
      <c r="A556" s="40"/>
      <c r="B556" s="41"/>
      <c r="C556" s="42"/>
      <c r="D556" s="221" t="s">
        <v>142</v>
      </c>
      <c r="E556" s="42"/>
      <c r="F556" s="222" t="s">
        <v>1070</v>
      </c>
      <c r="G556" s="42"/>
      <c r="H556" s="42"/>
      <c r="I556" s="223"/>
      <c r="J556" s="42"/>
      <c r="K556" s="42"/>
      <c r="L556" s="46"/>
      <c r="M556" s="224"/>
      <c r="N556" s="225"/>
      <c r="O556" s="86"/>
      <c r="P556" s="86"/>
      <c r="Q556" s="86"/>
      <c r="R556" s="86"/>
      <c r="S556" s="86"/>
      <c r="T556" s="87"/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T556" s="19" t="s">
        <v>142</v>
      </c>
      <c r="AU556" s="19" t="s">
        <v>83</v>
      </c>
    </row>
    <row r="557" s="12" customFormat="1" ht="22.8" customHeight="1">
      <c r="A557" s="12"/>
      <c r="B557" s="191"/>
      <c r="C557" s="192"/>
      <c r="D557" s="193" t="s">
        <v>72</v>
      </c>
      <c r="E557" s="205" t="s">
        <v>1071</v>
      </c>
      <c r="F557" s="205" t="s">
        <v>1072</v>
      </c>
      <c r="G557" s="192"/>
      <c r="H557" s="192"/>
      <c r="I557" s="195"/>
      <c r="J557" s="206">
        <f>BK557</f>
        <v>0</v>
      </c>
      <c r="K557" s="192"/>
      <c r="L557" s="197"/>
      <c r="M557" s="198"/>
      <c r="N557" s="199"/>
      <c r="O557" s="199"/>
      <c r="P557" s="200">
        <f>SUM(P558:P600)</f>
        <v>0</v>
      </c>
      <c r="Q557" s="199"/>
      <c r="R557" s="200">
        <f>SUM(R558:R600)</f>
        <v>5.6248999999999993</v>
      </c>
      <c r="S557" s="199"/>
      <c r="T557" s="201">
        <f>SUM(T558:T600)</f>
        <v>0.75</v>
      </c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R557" s="202" t="s">
        <v>83</v>
      </c>
      <c r="AT557" s="203" t="s">
        <v>72</v>
      </c>
      <c r="AU557" s="203" t="s">
        <v>81</v>
      </c>
      <c r="AY557" s="202" t="s">
        <v>133</v>
      </c>
      <c r="BK557" s="204">
        <f>SUM(BK558:BK600)</f>
        <v>0</v>
      </c>
    </row>
    <row r="558" s="2" customFormat="1" ht="37.8" customHeight="1">
      <c r="A558" s="40"/>
      <c r="B558" s="41"/>
      <c r="C558" s="207" t="s">
        <v>1073</v>
      </c>
      <c r="D558" s="207" t="s">
        <v>136</v>
      </c>
      <c r="E558" s="208" t="s">
        <v>1074</v>
      </c>
      <c r="F558" s="209" t="s">
        <v>1075</v>
      </c>
      <c r="G558" s="210" t="s">
        <v>148</v>
      </c>
      <c r="H558" s="211">
        <v>78.079999999999998</v>
      </c>
      <c r="I558" s="212"/>
      <c r="J558" s="213">
        <f>ROUND(I558*H558,2)</f>
        <v>0</v>
      </c>
      <c r="K558" s="214"/>
      <c r="L558" s="46"/>
      <c r="M558" s="215" t="s">
        <v>19</v>
      </c>
      <c r="N558" s="216" t="s">
        <v>44</v>
      </c>
      <c r="O558" s="86"/>
      <c r="P558" s="217">
        <f>O558*H558</f>
        <v>0</v>
      </c>
      <c r="Q558" s="217">
        <v>0</v>
      </c>
      <c r="R558" s="217">
        <f>Q558*H558</f>
        <v>0</v>
      </c>
      <c r="S558" s="217">
        <v>0</v>
      </c>
      <c r="T558" s="218">
        <f>S558*H558</f>
        <v>0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19" t="s">
        <v>233</v>
      </c>
      <c r="AT558" s="219" t="s">
        <v>136</v>
      </c>
      <c r="AU558" s="219" t="s">
        <v>83</v>
      </c>
      <c r="AY558" s="19" t="s">
        <v>133</v>
      </c>
      <c r="BE558" s="220">
        <f>IF(N558="základní",J558,0)</f>
        <v>0</v>
      </c>
      <c r="BF558" s="220">
        <f>IF(N558="snížená",J558,0)</f>
        <v>0</v>
      </c>
      <c r="BG558" s="220">
        <f>IF(N558="zákl. přenesená",J558,0)</f>
        <v>0</v>
      </c>
      <c r="BH558" s="220">
        <f>IF(N558="sníž. přenesená",J558,0)</f>
        <v>0</v>
      </c>
      <c r="BI558" s="220">
        <f>IF(N558="nulová",J558,0)</f>
        <v>0</v>
      </c>
      <c r="BJ558" s="19" t="s">
        <v>81</v>
      </c>
      <c r="BK558" s="220">
        <f>ROUND(I558*H558,2)</f>
        <v>0</v>
      </c>
      <c r="BL558" s="19" t="s">
        <v>233</v>
      </c>
      <c r="BM558" s="219" t="s">
        <v>1076</v>
      </c>
    </row>
    <row r="559" s="2" customFormat="1">
      <c r="A559" s="40"/>
      <c r="B559" s="41"/>
      <c r="C559" s="42"/>
      <c r="D559" s="221" t="s">
        <v>142</v>
      </c>
      <c r="E559" s="42"/>
      <c r="F559" s="222" t="s">
        <v>1077</v>
      </c>
      <c r="G559" s="42"/>
      <c r="H559" s="42"/>
      <c r="I559" s="223"/>
      <c r="J559" s="42"/>
      <c r="K559" s="42"/>
      <c r="L559" s="46"/>
      <c r="M559" s="224"/>
      <c r="N559" s="225"/>
      <c r="O559" s="86"/>
      <c r="P559" s="86"/>
      <c r="Q559" s="86"/>
      <c r="R559" s="86"/>
      <c r="S559" s="86"/>
      <c r="T559" s="87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T559" s="19" t="s">
        <v>142</v>
      </c>
      <c r="AU559" s="19" t="s">
        <v>83</v>
      </c>
    </row>
    <row r="560" s="13" customFormat="1">
      <c r="A560" s="13"/>
      <c r="B560" s="226"/>
      <c r="C560" s="227"/>
      <c r="D560" s="228" t="s">
        <v>144</v>
      </c>
      <c r="E560" s="229" t="s">
        <v>19</v>
      </c>
      <c r="F560" s="230" t="s">
        <v>1078</v>
      </c>
      <c r="G560" s="227"/>
      <c r="H560" s="231">
        <v>78.079999999999998</v>
      </c>
      <c r="I560" s="232"/>
      <c r="J560" s="227"/>
      <c r="K560" s="227"/>
      <c r="L560" s="233"/>
      <c r="M560" s="234"/>
      <c r="N560" s="235"/>
      <c r="O560" s="235"/>
      <c r="P560" s="235"/>
      <c r="Q560" s="235"/>
      <c r="R560" s="235"/>
      <c r="S560" s="235"/>
      <c r="T560" s="236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7" t="s">
        <v>144</v>
      </c>
      <c r="AU560" s="237" t="s">
        <v>83</v>
      </c>
      <c r="AV560" s="13" t="s">
        <v>83</v>
      </c>
      <c r="AW560" s="13" t="s">
        <v>35</v>
      </c>
      <c r="AX560" s="13" t="s">
        <v>81</v>
      </c>
      <c r="AY560" s="237" t="s">
        <v>133</v>
      </c>
    </row>
    <row r="561" s="2" customFormat="1" ht="16.5" customHeight="1">
      <c r="A561" s="40"/>
      <c r="B561" s="41"/>
      <c r="C561" s="262" t="s">
        <v>1079</v>
      </c>
      <c r="D561" s="262" t="s">
        <v>363</v>
      </c>
      <c r="E561" s="263" t="s">
        <v>1080</v>
      </c>
      <c r="F561" s="264" t="s">
        <v>1081</v>
      </c>
      <c r="G561" s="265" t="s">
        <v>139</v>
      </c>
      <c r="H561" s="266">
        <v>5.0750000000000002</v>
      </c>
      <c r="I561" s="267"/>
      <c r="J561" s="268">
        <f>ROUND(I561*H561,2)</f>
        <v>0</v>
      </c>
      <c r="K561" s="269"/>
      <c r="L561" s="270"/>
      <c r="M561" s="271" t="s">
        <v>19</v>
      </c>
      <c r="N561" s="272" t="s">
        <v>44</v>
      </c>
      <c r="O561" s="86"/>
      <c r="P561" s="217">
        <f>O561*H561</f>
        <v>0</v>
      </c>
      <c r="Q561" s="217">
        <v>0.5</v>
      </c>
      <c r="R561" s="217">
        <f>Q561*H561</f>
        <v>2.5375000000000001</v>
      </c>
      <c r="S561" s="217">
        <v>0</v>
      </c>
      <c r="T561" s="218">
        <f>S561*H561</f>
        <v>0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19" t="s">
        <v>499</v>
      </c>
      <c r="AT561" s="219" t="s">
        <v>363</v>
      </c>
      <c r="AU561" s="219" t="s">
        <v>83</v>
      </c>
      <c r="AY561" s="19" t="s">
        <v>133</v>
      </c>
      <c r="BE561" s="220">
        <f>IF(N561="základní",J561,0)</f>
        <v>0</v>
      </c>
      <c r="BF561" s="220">
        <f>IF(N561="snížená",J561,0)</f>
        <v>0</v>
      </c>
      <c r="BG561" s="220">
        <f>IF(N561="zákl. přenesená",J561,0)</f>
        <v>0</v>
      </c>
      <c r="BH561" s="220">
        <f>IF(N561="sníž. přenesená",J561,0)</f>
        <v>0</v>
      </c>
      <c r="BI561" s="220">
        <f>IF(N561="nulová",J561,0)</f>
        <v>0</v>
      </c>
      <c r="BJ561" s="19" t="s">
        <v>81</v>
      </c>
      <c r="BK561" s="220">
        <f>ROUND(I561*H561,2)</f>
        <v>0</v>
      </c>
      <c r="BL561" s="19" t="s">
        <v>233</v>
      </c>
      <c r="BM561" s="219" t="s">
        <v>1082</v>
      </c>
    </row>
    <row r="562" s="13" customFormat="1">
      <c r="A562" s="13"/>
      <c r="B562" s="226"/>
      <c r="C562" s="227"/>
      <c r="D562" s="228" t="s">
        <v>144</v>
      </c>
      <c r="E562" s="229" t="s">
        <v>19</v>
      </c>
      <c r="F562" s="230" t="s">
        <v>1083</v>
      </c>
      <c r="G562" s="227"/>
      <c r="H562" s="231">
        <v>5.0750000000000002</v>
      </c>
      <c r="I562" s="232"/>
      <c r="J562" s="227"/>
      <c r="K562" s="227"/>
      <c r="L562" s="233"/>
      <c r="M562" s="234"/>
      <c r="N562" s="235"/>
      <c r="O562" s="235"/>
      <c r="P562" s="235"/>
      <c r="Q562" s="235"/>
      <c r="R562" s="235"/>
      <c r="S562" s="235"/>
      <c r="T562" s="236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7" t="s">
        <v>144</v>
      </c>
      <c r="AU562" s="237" t="s">
        <v>83</v>
      </c>
      <c r="AV562" s="13" t="s">
        <v>83</v>
      </c>
      <c r="AW562" s="13" t="s">
        <v>35</v>
      </c>
      <c r="AX562" s="13" t="s">
        <v>81</v>
      </c>
      <c r="AY562" s="237" t="s">
        <v>133</v>
      </c>
    </row>
    <row r="563" s="2" customFormat="1" ht="24.15" customHeight="1">
      <c r="A563" s="40"/>
      <c r="B563" s="41"/>
      <c r="C563" s="207" t="s">
        <v>1084</v>
      </c>
      <c r="D563" s="207" t="s">
        <v>136</v>
      </c>
      <c r="E563" s="208" t="s">
        <v>1085</v>
      </c>
      <c r="F563" s="209" t="s">
        <v>1086</v>
      </c>
      <c r="G563" s="210" t="s">
        <v>148</v>
      </c>
      <c r="H563" s="211">
        <v>17.68</v>
      </c>
      <c r="I563" s="212"/>
      <c r="J563" s="213">
        <f>ROUND(I563*H563,2)</f>
        <v>0</v>
      </c>
      <c r="K563" s="214"/>
      <c r="L563" s="46"/>
      <c r="M563" s="215" t="s">
        <v>19</v>
      </c>
      <c r="N563" s="216" t="s">
        <v>44</v>
      </c>
      <c r="O563" s="86"/>
      <c r="P563" s="217">
        <f>O563*H563</f>
        <v>0</v>
      </c>
      <c r="Q563" s="217">
        <v>0</v>
      </c>
      <c r="R563" s="217">
        <f>Q563*H563</f>
        <v>0</v>
      </c>
      <c r="S563" s="217">
        <v>0</v>
      </c>
      <c r="T563" s="218">
        <f>S563*H563</f>
        <v>0</v>
      </c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R563" s="219" t="s">
        <v>233</v>
      </c>
      <c r="AT563" s="219" t="s">
        <v>136</v>
      </c>
      <c r="AU563" s="219" t="s">
        <v>83</v>
      </c>
      <c r="AY563" s="19" t="s">
        <v>133</v>
      </c>
      <c r="BE563" s="220">
        <f>IF(N563="základní",J563,0)</f>
        <v>0</v>
      </c>
      <c r="BF563" s="220">
        <f>IF(N563="snížená",J563,0)</f>
        <v>0</v>
      </c>
      <c r="BG563" s="220">
        <f>IF(N563="zákl. přenesená",J563,0)</f>
        <v>0</v>
      </c>
      <c r="BH563" s="220">
        <f>IF(N563="sníž. přenesená",J563,0)</f>
        <v>0</v>
      </c>
      <c r="BI563" s="220">
        <f>IF(N563="nulová",J563,0)</f>
        <v>0</v>
      </c>
      <c r="BJ563" s="19" t="s">
        <v>81</v>
      </c>
      <c r="BK563" s="220">
        <f>ROUND(I563*H563,2)</f>
        <v>0</v>
      </c>
      <c r="BL563" s="19" t="s">
        <v>233</v>
      </c>
      <c r="BM563" s="219" t="s">
        <v>1087</v>
      </c>
    </row>
    <row r="564" s="2" customFormat="1">
      <c r="A564" s="40"/>
      <c r="B564" s="41"/>
      <c r="C564" s="42"/>
      <c r="D564" s="221" t="s">
        <v>142</v>
      </c>
      <c r="E564" s="42"/>
      <c r="F564" s="222" t="s">
        <v>1088</v>
      </c>
      <c r="G564" s="42"/>
      <c r="H564" s="42"/>
      <c r="I564" s="223"/>
      <c r="J564" s="42"/>
      <c r="K564" s="42"/>
      <c r="L564" s="46"/>
      <c r="M564" s="224"/>
      <c r="N564" s="225"/>
      <c r="O564" s="86"/>
      <c r="P564" s="86"/>
      <c r="Q564" s="86"/>
      <c r="R564" s="86"/>
      <c r="S564" s="86"/>
      <c r="T564" s="87"/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T564" s="19" t="s">
        <v>142</v>
      </c>
      <c r="AU564" s="19" t="s">
        <v>83</v>
      </c>
    </row>
    <row r="565" s="15" customFormat="1">
      <c r="A565" s="15"/>
      <c r="B565" s="249"/>
      <c r="C565" s="250"/>
      <c r="D565" s="228" t="s">
        <v>144</v>
      </c>
      <c r="E565" s="251" t="s">
        <v>19</v>
      </c>
      <c r="F565" s="252" t="s">
        <v>1089</v>
      </c>
      <c r="G565" s="250"/>
      <c r="H565" s="251" t="s">
        <v>19</v>
      </c>
      <c r="I565" s="253"/>
      <c r="J565" s="250"/>
      <c r="K565" s="250"/>
      <c r="L565" s="254"/>
      <c r="M565" s="255"/>
      <c r="N565" s="256"/>
      <c r="O565" s="256"/>
      <c r="P565" s="256"/>
      <c r="Q565" s="256"/>
      <c r="R565" s="256"/>
      <c r="S565" s="256"/>
      <c r="T565" s="257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58" t="s">
        <v>144</v>
      </c>
      <c r="AU565" s="258" t="s">
        <v>83</v>
      </c>
      <c r="AV565" s="15" t="s">
        <v>81</v>
      </c>
      <c r="AW565" s="15" t="s">
        <v>35</v>
      </c>
      <c r="AX565" s="15" t="s">
        <v>73</v>
      </c>
      <c r="AY565" s="258" t="s">
        <v>133</v>
      </c>
    </row>
    <row r="566" s="13" customFormat="1">
      <c r="A566" s="13"/>
      <c r="B566" s="226"/>
      <c r="C566" s="227"/>
      <c r="D566" s="228" t="s">
        <v>144</v>
      </c>
      <c r="E566" s="229" t="s">
        <v>19</v>
      </c>
      <c r="F566" s="230" t="s">
        <v>1090</v>
      </c>
      <c r="G566" s="227"/>
      <c r="H566" s="231">
        <v>17.68</v>
      </c>
      <c r="I566" s="232"/>
      <c r="J566" s="227"/>
      <c r="K566" s="227"/>
      <c r="L566" s="233"/>
      <c r="M566" s="234"/>
      <c r="N566" s="235"/>
      <c r="O566" s="235"/>
      <c r="P566" s="235"/>
      <c r="Q566" s="235"/>
      <c r="R566" s="235"/>
      <c r="S566" s="235"/>
      <c r="T566" s="236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7" t="s">
        <v>144</v>
      </c>
      <c r="AU566" s="237" t="s">
        <v>83</v>
      </c>
      <c r="AV566" s="13" t="s">
        <v>83</v>
      </c>
      <c r="AW566" s="13" t="s">
        <v>35</v>
      </c>
      <c r="AX566" s="13" t="s">
        <v>81</v>
      </c>
      <c r="AY566" s="237" t="s">
        <v>133</v>
      </c>
    </row>
    <row r="567" s="2" customFormat="1" ht="16.5" customHeight="1">
      <c r="A567" s="40"/>
      <c r="B567" s="41"/>
      <c r="C567" s="262" t="s">
        <v>1091</v>
      </c>
      <c r="D567" s="262" t="s">
        <v>363</v>
      </c>
      <c r="E567" s="263" t="s">
        <v>1092</v>
      </c>
      <c r="F567" s="264" t="s">
        <v>1093</v>
      </c>
      <c r="G567" s="265" t="s">
        <v>148</v>
      </c>
      <c r="H567" s="266">
        <v>24</v>
      </c>
      <c r="I567" s="267"/>
      <c r="J567" s="268">
        <f>ROUND(I567*H567,2)</f>
        <v>0</v>
      </c>
      <c r="K567" s="269"/>
      <c r="L567" s="270"/>
      <c r="M567" s="271" t="s">
        <v>19</v>
      </c>
      <c r="N567" s="272" t="s">
        <v>44</v>
      </c>
      <c r="O567" s="86"/>
      <c r="P567" s="217">
        <f>O567*H567</f>
        <v>0</v>
      </c>
      <c r="Q567" s="217">
        <v>0.0135</v>
      </c>
      <c r="R567" s="217">
        <f>Q567*H567</f>
        <v>0.32400000000000001</v>
      </c>
      <c r="S567" s="217">
        <v>0</v>
      </c>
      <c r="T567" s="218">
        <f>S567*H567</f>
        <v>0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19" t="s">
        <v>499</v>
      </c>
      <c r="AT567" s="219" t="s">
        <v>363</v>
      </c>
      <c r="AU567" s="219" t="s">
        <v>83</v>
      </c>
      <c r="AY567" s="19" t="s">
        <v>133</v>
      </c>
      <c r="BE567" s="220">
        <f>IF(N567="základní",J567,0)</f>
        <v>0</v>
      </c>
      <c r="BF567" s="220">
        <f>IF(N567="snížená",J567,0)</f>
        <v>0</v>
      </c>
      <c r="BG567" s="220">
        <f>IF(N567="zákl. přenesená",J567,0)</f>
        <v>0</v>
      </c>
      <c r="BH567" s="220">
        <f>IF(N567="sníž. přenesená",J567,0)</f>
        <v>0</v>
      </c>
      <c r="BI567" s="220">
        <f>IF(N567="nulová",J567,0)</f>
        <v>0</v>
      </c>
      <c r="BJ567" s="19" t="s">
        <v>81</v>
      </c>
      <c r="BK567" s="220">
        <f>ROUND(I567*H567,2)</f>
        <v>0</v>
      </c>
      <c r="BL567" s="19" t="s">
        <v>233</v>
      </c>
      <c r="BM567" s="219" t="s">
        <v>1094</v>
      </c>
    </row>
    <row r="568" s="13" customFormat="1">
      <c r="A568" s="13"/>
      <c r="B568" s="226"/>
      <c r="C568" s="227"/>
      <c r="D568" s="228" t="s">
        <v>144</v>
      </c>
      <c r="E568" s="227"/>
      <c r="F568" s="230" t="s">
        <v>1095</v>
      </c>
      <c r="G568" s="227"/>
      <c r="H568" s="231">
        <v>24</v>
      </c>
      <c r="I568" s="232"/>
      <c r="J568" s="227"/>
      <c r="K568" s="227"/>
      <c r="L568" s="233"/>
      <c r="M568" s="234"/>
      <c r="N568" s="235"/>
      <c r="O568" s="235"/>
      <c r="P568" s="235"/>
      <c r="Q568" s="235"/>
      <c r="R568" s="235"/>
      <c r="S568" s="235"/>
      <c r="T568" s="236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7" t="s">
        <v>144</v>
      </c>
      <c r="AU568" s="237" t="s">
        <v>83</v>
      </c>
      <c r="AV568" s="13" t="s">
        <v>83</v>
      </c>
      <c r="AW568" s="13" t="s">
        <v>4</v>
      </c>
      <c r="AX568" s="13" t="s">
        <v>81</v>
      </c>
      <c r="AY568" s="237" t="s">
        <v>133</v>
      </c>
    </row>
    <row r="569" s="2" customFormat="1" ht="33" customHeight="1">
      <c r="A569" s="40"/>
      <c r="B569" s="41"/>
      <c r="C569" s="207" t="s">
        <v>1096</v>
      </c>
      <c r="D569" s="207" t="s">
        <v>136</v>
      </c>
      <c r="E569" s="208" t="s">
        <v>1097</v>
      </c>
      <c r="F569" s="209" t="s">
        <v>1098</v>
      </c>
      <c r="G569" s="210" t="s">
        <v>148</v>
      </c>
      <c r="H569" s="211">
        <v>115.23</v>
      </c>
      <c r="I569" s="212"/>
      <c r="J569" s="213">
        <f>ROUND(I569*H569,2)</f>
        <v>0</v>
      </c>
      <c r="K569" s="214"/>
      <c r="L569" s="46"/>
      <c r="M569" s="215" t="s">
        <v>19</v>
      </c>
      <c r="N569" s="216" t="s">
        <v>44</v>
      </c>
      <c r="O569" s="86"/>
      <c r="P569" s="217">
        <f>O569*H569</f>
        <v>0</v>
      </c>
      <c r="Q569" s="217">
        <v>0</v>
      </c>
      <c r="R569" s="217">
        <f>Q569*H569</f>
        <v>0</v>
      </c>
      <c r="S569" s="217">
        <v>0</v>
      </c>
      <c r="T569" s="218">
        <f>S569*H569</f>
        <v>0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19" t="s">
        <v>233</v>
      </c>
      <c r="AT569" s="219" t="s">
        <v>136</v>
      </c>
      <c r="AU569" s="219" t="s">
        <v>83</v>
      </c>
      <c r="AY569" s="19" t="s">
        <v>133</v>
      </c>
      <c r="BE569" s="220">
        <f>IF(N569="základní",J569,0)</f>
        <v>0</v>
      </c>
      <c r="BF569" s="220">
        <f>IF(N569="snížená",J569,0)</f>
        <v>0</v>
      </c>
      <c r="BG569" s="220">
        <f>IF(N569="zákl. přenesená",J569,0)</f>
        <v>0</v>
      </c>
      <c r="BH569" s="220">
        <f>IF(N569="sníž. přenesená",J569,0)</f>
        <v>0</v>
      </c>
      <c r="BI569" s="220">
        <f>IF(N569="nulová",J569,0)</f>
        <v>0</v>
      </c>
      <c r="BJ569" s="19" t="s">
        <v>81</v>
      </c>
      <c r="BK569" s="220">
        <f>ROUND(I569*H569,2)</f>
        <v>0</v>
      </c>
      <c r="BL569" s="19" t="s">
        <v>233</v>
      </c>
      <c r="BM569" s="219" t="s">
        <v>1099</v>
      </c>
    </row>
    <row r="570" s="2" customFormat="1">
      <c r="A570" s="40"/>
      <c r="B570" s="41"/>
      <c r="C570" s="42"/>
      <c r="D570" s="221" t="s">
        <v>142</v>
      </c>
      <c r="E570" s="42"/>
      <c r="F570" s="222" t="s">
        <v>1100</v>
      </c>
      <c r="G570" s="42"/>
      <c r="H570" s="42"/>
      <c r="I570" s="223"/>
      <c r="J570" s="42"/>
      <c r="K570" s="42"/>
      <c r="L570" s="46"/>
      <c r="M570" s="224"/>
      <c r="N570" s="225"/>
      <c r="O570" s="86"/>
      <c r="P570" s="86"/>
      <c r="Q570" s="86"/>
      <c r="R570" s="86"/>
      <c r="S570" s="86"/>
      <c r="T570" s="87"/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T570" s="19" t="s">
        <v>142</v>
      </c>
      <c r="AU570" s="19" t="s">
        <v>83</v>
      </c>
    </row>
    <row r="571" s="15" customFormat="1">
      <c r="A571" s="15"/>
      <c r="B571" s="249"/>
      <c r="C571" s="250"/>
      <c r="D571" s="228" t="s">
        <v>144</v>
      </c>
      <c r="E571" s="251" t="s">
        <v>19</v>
      </c>
      <c r="F571" s="252" t="s">
        <v>1101</v>
      </c>
      <c r="G571" s="250"/>
      <c r="H571" s="251" t="s">
        <v>19</v>
      </c>
      <c r="I571" s="253"/>
      <c r="J571" s="250"/>
      <c r="K571" s="250"/>
      <c r="L571" s="254"/>
      <c r="M571" s="255"/>
      <c r="N571" s="256"/>
      <c r="O571" s="256"/>
      <c r="P571" s="256"/>
      <c r="Q571" s="256"/>
      <c r="R571" s="256"/>
      <c r="S571" s="256"/>
      <c r="T571" s="257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58" t="s">
        <v>144</v>
      </c>
      <c r="AU571" s="258" t="s">
        <v>83</v>
      </c>
      <c r="AV571" s="15" t="s">
        <v>81</v>
      </c>
      <c r="AW571" s="15" t="s">
        <v>35</v>
      </c>
      <c r="AX571" s="15" t="s">
        <v>73</v>
      </c>
      <c r="AY571" s="258" t="s">
        <v>133</v>
      </c>
    </row>
    <row r="572" s="15" customFormat="1">
      <c r="A572" s="15"/>
      <c r="B572" s="249"/>
      <c r="C572" s="250"/>
      <c r="D572" s="228" t="s">
        <v>144</v>
      </c>
      <c r="E572" s="251" t="s">
        <v>19</v>
      </c>
      <c r="F572" s="252" t="s">
        <v>1102</v>
      </c>
      <c r="G572" s="250"/>
      <c r="H572" s="251" t="s">
        <v>19</v>
      </c>
      <c r="I572" s="253"/>
      <c r="J572" s="250"/>
      <c r="K572" s="250"/>
      <c r="L572" s="254"/>
      <c r="M572" s="255"/>
      <c r="N572" s="256"/>
      <c r="O572" s="256"/>
      <c r="P572" s="256"/>
      <c r="Q572" s="256"/>
      <c r="R572" s="256"/>
      <c r="S572" s="256"/>
      <c r="T572" s="257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58" t="s">
        <v>144</v>
      </c>
      <c r="AU572" s="258" t="s">
        <v>83</v>
      </c>
      <c r="AV572" s="15" t="s">
        <v>81</v>
      </c>
      <c r="AW572" s="15" t="s">
        <v>35</v>
      </c>
      <c r="AX572" s="15" t="s">
        <v>73</v>
      </c>
      <c r="AY572" s="258" t="s">
        <v>133</v>
      </c>
    </row>
    <row r="573" s="13" customFormat="1">
      <c r="A573" s="13"/>
      <c r="B573" s="226"/>
      <c r="C573" s="227"/>
      <c r="D573" s="228" t="s">
        <v>144</v>
      </c>
      <c r="E573" s="229" t="s">
        <v>19</v>
      </c>
      <c r="F573" s="230" t="s">
        <v>1103</v>
      </c>
      <c r="G573" s="227"/>
      <c r="H573" s="231">
        <v>25.550000000000001</v>
      </c>
      <c r="I573" s="232"/>
      <c r="J573" s="227"/>
      <c r="K573" s="227"/>
      <c r="L573" s="233"/>
      <c r="M573" s="234"/>
      <c r="N573" s="235"/>
      <c r="O573" s="235"/>
      <c r="P573" s="235"/>
      <c r="Q573" s="235"/>
      <c r="R573" s="235"/>
      <c r="S573" s="235"/>
      <c r="T573" s="236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7" t="s">
        <v>144</v>
      </c>
      <c r="AU573" s="237" t="s">
        <v>83</v>
      </c>
      <c r="AV573" s="13" t="s">
        <v>83</v>
      </c>
      <c r="AW573" s="13" t="s">
        <v>35</v>
      </c>
      <c r="AX573" s="13" t="s">
        <v>73</v>
      </c>
      <c r="AY573" s="237" t="s">
        <v>133</v>
      </c>
    </row>
    <row r="574" s="15" customFormat="1">
      <c r="A574" s="15"/>
      <c r="B574" s="249"/>
      <c r="C574" s="250"/>
      <c r="D574" s="228" t="s">
        <v>144</v>
      </c>
      <c r="E574" s="251" t="s">
        <v>19</v>
      </c>
      <c r="F574" s="252" t="s">
        <v>1104</v>
      </c>
      <c r="G574" s="250"/>
      <c r="H574" s="251" t="s">
        <v>19</v>
      </c>
      <c r="I574" s="253"/>
      <c r="J574" s="250"/>
      <c r="K574" s="250"/>
      <c r="L574" s="254"/>
      <c r="M574" s="255"/>
      <c r="N574" s="256"/>
      <c r="O574" s="256"/>
      <c r="P574" s="256"/>
      <c r="Q574" s="256"/>
      <c r="R574" s="256"/>
      <c r="S574" s="256"/>
      <c r="T574" s="257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58" t="s">
        <v>144</v>
      </c>
      <c r="AU574" s="258" t="s">
        <v>83</v>
      </c>
      <c r="AV574" s="15" t="s">
        <v>81</v>
      </c>
      <c r="AW574" s="15" t="s">
        <v>35</v>
      </c>
      <c r="AX574" s="15" t="s">
        <v>73</v>
      </c>
      <c r="AY574" s="258" t="s">
        <v>133</v>
      </c>
    </row>
    <row r="575" s="13" customFormat="1">
      <c r="A575" s="13"/>
      <c r="B575" s="226"/>
      <c r="C575" s="227"/>
      <c r="D575" s="228" t="s">
        <v>144</v>
      </c>
      <c r="E575" s="229" t="s">
        <v>19</v>
      </c>
      <c r="F575" s="230" t="s">
        <v>1105</v>
      </c>
      <c r="G575" s="227"/>
      <c r="H575" s="231">
        <v>53.530000000000001</v>
      </c>
      <c r="I575" s="232"/>
      <c r="J575" s="227"/>
      <c r="K575" s="227"/>
      <c r="L575" s="233"/>
      <c r="M575" s="234"/>
      <c r="N575" s="235"/>
      <c r="O575" s="235"/>
      <c r="P575" s="235"/>
      <c r="Q575" s="235"/>
      <c r="R575" s="235"/>
      <c r="S575" s="235"/>
      <c r="T575" s="236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7" t="s">
        <v>144</v>
      </c>
      <c r="AU575" s="237" t="s">
        <v>83</v>
      </c>
      <c r="AV575" s="13" t="s">
        <v>83</v>
      </c>
      <c r="AW575" s="13" t="s">
        <v>35</v>
      </c>
      <c r="AX575" s="13" t="s">
        <v>73</v>
      </c>
      <c r="AY575" s="237" t="s">
        <v>133</v>
      </c>
    </row>
    <row r="576" s="15" customFormat="1">
      <c r="A576" s="15"/>
      <c r="B576" s="249"/>
      <c r="C576" s="250"/>
      <c r="D576" s="228" t="s">
        <v>144</v>
      </c>
      <c r="E576" s="251" t="s">
        <v>19</v>
      </c>
      <c r="F576" s="252" t="s">
        <v>1106</v>
      </c>
      <c r="G576" s="250"/>
      <c r="H576" s="251" t="s">
        <v>19</v>
      </c>
      <c r="I576" s="253"/>
      <c r="J576" s="250"/>
      <c r="K576" s="250"/>
      <c r="L576" s="254"/>
      <c r="M576" s="255"/>
      <c r="N576" s="256"/>
      <c r="O576" s="256"/>
      <c r="P576" s="256"/>
      <c r="Q576" s="256"/>
      <c r="R576" s="256"/>
      <c r="S576" s="256"/>
      <c r="T576" s="257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58" t="s">
        <v>144</v>
      </c>
      <c r="AU576" s="258" t="s">
        <v>83</v>
      </c>
      <c r="AV576" s="15" t="s">
        <v>81</v>
      </c>
      <c r="AW576" s="15" t="s">
        <v>35</v>
      </c>
      <c r="AX576" s="15" t="s">
        <v>73</v>
      </c>
      <c r="AY576" s="258" t="s">
        <v>133</v>
      </c>
    </row>
    <row r="577" s="13" customFormat="1">
      <c r="A577" s="13"/>
      <c r="B577" s="226"/>
      <c r="C577" s="227"/>
      <c r="D577" s="228" t="s">
        <v>144</v>
      </c>
      <c r="E577" s="229" t="s">
        <v>19</v>
      </c>
      <c r="F577" s="230" t="s">
        <v>1107</v>
      </c>
      <c r="G577" s="227"/>
      <c r="H577" s="231">
        <v>36.149999999999999</v>
      </c>
      <c r="I577" s="232"/>
      <c r="J577" s="227"/>
      <c r="K577" s="227"/>
      <c r="L577" s="233"/>
      <c r="M577" s="234"/>
      <c r="N577" s="235"/>
      <c r="O577" s="235"/>
      <c r="P577" s="235"/>
      <c r="Q577" s="235"/>
      <c r="R577" s="235"/>
      <c r="S577" s="235"/>
      <c r="T577" s="236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7" t="s">
        <v>144</v>
      </c>
      <c r="AU577" s="237" t="s">
        <v>83</v>
      </c>
      <c r="AV577" s="13" t="s">
        <v>83</v>
      </c>
      <c r="AW577" s="13" t="s">
        <v>35</v>
      </c>
      <c r="AX577" s="13" t="s">
        <v>73</v>
      </c>
      <c r="AY577" s="237" t="s">
        <v>133</v>
      </c>
    </row>
    <row r="578" s="14" customFormat="1">
      <c r="A578" s="14"/>
      <c r="B578" s="238"/>
      <c r="C578" s="239"/>
      <c r="D578" s="228" t="s">
        <v>144</v>
      </c>
      <c r="E578" s="240" t="s">
        <v>19</v>
      </c>
      <c r="F578" s="241" t="s">
        <v>153</v>
      </c>
      <c r="G578" s="239"/>
      <c r="H578" s="242">
        <v>115.23</v>
      </c>
      <c r="I578" s="243"/>
      <c r="J578" s="239"/>
      <c r="K578" s="239"/>
      <c r="L578" s="244"/>
      <c r="M578" s="245"/>
      <c r="N578" s="246"/>
      <c r="O578" s="246"/>
      <c r="P578" s="246"/>
      <c r="Q578" s="246"/>
      <c r="R578" s="246"/>
      <c r="S578" s="246"/>
      <c r="T578" s="247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8" t="s">
        <v>144</v>
      </c>
      <c r="AU578" s="248" t="s">
        <v>83</v>
      </c>
      <c r="AV578" s="14" t="s">
        <v>140</v>
      </c>
      <c r="AW578" s="14" t="s">
        <v>35</v>
      </c>
      <c r="AX578" s="14" t="s">
        <v>81</v>
      </c>
      <c r="AY578" s="248" t="s">
        <v>133</v>
      </c>
    </row>
    <row r="579" s="2" customFormat="1" ht="24.15" customHeight="1">
      <c r="A579" s="40"/>
      <c r="B579" s="41"/>
      <c r="C579" s="262" t="s">
        <v>1108</v>
      </c>
      <c r="D579" s="262" t="s">
        <v>363</v>
      </c>
      <c r="E579" s="263" t="s">
        <v>1109</v>
      </c>
      <c r="F579" s="264" t="s">
        <v>1110</v>
      </c>
      <c r="G579" s="265" t="s">
        <v>148</v>
      </c>
      <c r="H579" s="266">
        <v>120</v>
      </c>
      <c r="I579" s="267"/>
      <c r="J579" s="268">
        <f>ROUND(I579*H579,2)</f>
        <v>0</v>
      </c>
      <c r="K579" s="269"/>
      <c r="L579" s="270"/>
      <c r="M579" s="271" t="s">
        <v>19</v>
      </c>
      <c r="N579" s="272" t="s">
        <v>44</v>
      </c>
      <c r="O579" s="86"/>
      <c r="P579" s="217">
        <f>O579*H579</f>
        <v>0</v>
      </c>
      <c r="Q579" s="217">
        <v>0.01652</v>
      </c>
      <c r="R579" s="217">
        <f>Q579*H579</f>
        <v>1.9823999999999999</v>
      </c>
      <c r="S579" s="217">
        <v>0</v>
      </c>
      <c r="T579" s="218">
        <f>S579*H579</f>
        <v>0</v>
      </c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R579" s="219" t="s">
        <v>499</v>
      </c>
      <c r="AT579" s="219" t="s">
        <v>363</v>
      </c>
      <c r="AU579" s="219" t="s">
        <v>83</v>
      </c>
      <c r="AY579" s="19" t="s">
        <v>133</v>
      </c>
      <c r="BE579" s="220">
        <f>IF(N579="základní",J579,0)</f>
        <v>0</v>
      </c>
      <c r="BF579" s="220">
        <f>IF(N579="snížená",J579,0)</f>
        <v>0</v>
      </c>
      <c r="BG579" s="220">
        <f>IF(N579="zákl. přenesená",J579,0)</f>
        <v>0</v>
      </c>
      <c r="BH579" s="220">
        <f>IF(N579="sníž. přenesená",J579,0)</f>
        <v>0</v>
      </c>
      <c r="BI579" s="220">
        <f>IF(N579="nulová",J579,0)</f>
        <v>0</v>
      </c>
      <c r="BJ579" s="19" t="s">
        <v>81</v>
      </c>
      <c r="BK579" s="220">
        <f>ROUND(I579*H579,2)</f>
        <v>0</v>
      </c>
      <c r="BL579" s="19" t="s">
        <v>233</v>
      </c>
      <c r="BM579" s="219" t="s">
        <v>1111</v>
      </c>
    </row>
    <row r="580" s="2" customFormat="1" ht="16.5" customHeight="1">
      <c r="A580" s="40"/>
      <c r="B580" s="41"/>
      <c r="C580" s="207" t="s">
        <v>1112</v>
      </c>
      <c r="D580" s="207" t="s">
        <v>136</v>
      </c>
      <c r="E580" s="208" t="s">
        <v>1113</v>
      </c>
      <c r="F580" s="209" t="s">
        <v>1114</v>
      </c>
      <c r="G580" s="210" t="s">
        <v>217</v>
      </c>
      <c r="H580" s="211">
        <v>184.856</v>
      </c>
      <c r="I580" s="212"/>
      <c r="J580" s="213">
        <f>ROUND(I580*H580,2)</f>
        <v>0</v>
      </c>
      <c r="K580" s="214"/>
      <c r="L580" s="46"/>
      <c r="M580" s="215" t="s">
        <v>19</v>
      </c>
      <c r="N580" s="216" t="s">
        <v>44</v>
      </c>
      <c r="O580" s="86"/>
      <c r="P580" s="217">
        <f>O580*H580</f>
        <v>0</v>
      </c>
      <c r="Q580" s="217">
        <v>0</v>
      </c>
      <c r="R580" s="217">
        <f>Q580*H580</f>
        <v>0</v>
      </c>
      <c r="S580" s="217">
        <v>0</v>
      </c>
      <c r="T580" s="218">
        <f>S580*H580</f>
        <v>0</v>
      </c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R580" s="219" t="s">
        <v>233</v>
      </c>
      <c r="AT580" s="219" t="s">
        <v>136</v>
      </c>
      <c r="AU580" s="219" t="s">
        <v>83</v>
      </c>
      <c r="AY580" s="19" t="s">
        <v>133</v>
      </c>
      <c r="BE580" s="220">
        <f>IF(N580="základní",J580,0)</f>
        <v>0</v>
      </c>
      <c r="BF580" s="220">
        <f>IF(N580="snížená",J580,0)</f>
        <v>0</v>
      </c>
      <c r="BG580" s="220">
        <f>IF(N580="zákl. přenesená",J580,0)</f>
        <v>0</v>
      </c>
      <c r="BH580" s="220">
        <f>IF(N580="sníž. přenesená",J580,0)</f>
        <v>0</v>
      </c>
      <c r="BI580" s="220">
        <f>IF(N580="nulová",J580,0)</f>
        <v>0</v>
      </c>
      <c r="BJ580" s="19" t="s">
        <v>81</v>
      </c>
      <c r="BK580" s="220">
        <f>ROUND(I580*H580,2)</f>
        <v>0</v>
      </c>
      <c r="BL580" s="19" t="s">
        <v>233</v>
      </c>
      <c r="BM580" s="219" t="s">
        <v>1115</v>
      </c>
    </row>
    <row r="581" s="2" customFormat="1">
      <c r="A581" s="40"/>
      <c r="B581" s="41"/>
      <c r="C581" s="42"/>
      <c r="D581" s="221" t="s">
        <v>142</v>
      </c>
      <c r="E581" s="42"/>
      <c r="F581" s="222" t="s">
        <v>1116</v>
      </c>
      <c r="G581" s="42"/>
      <c r="H581" s="42"/>
      <c r="I581" s="223"/>
      <c r="J581" s="42"/>
      <c r="K581" s="42"/>
      <c r="L581" s="46"/>
      <c r="M581" s="224"/>
      <c r="N581" s="225"/>
      <c r="O581" s="86"/>
      <c r="P581" s="86"/>
      <c r="Q581" s="86"/>
      <c r="R581" s="86"/>
      <c r="S581" s="86"/>
      <c r="T581" s="87"/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T581" s="19" t="s">
        <v>142</v>
      </c>
      <c r="AU581" s="19" t="s">
        <v>83</v>
      </c>
    </row>
    <row r="582" s="15" customFormat="1">
      <c r="A582" s="15"/>
      <c r="B582" s="249"/>
      <c r="C582" s="250"/>
      <c r="D582" s="228" t="s">
        <v>144</v>
      </c>
      <c r="E582" s="251" t="s">
        <v>19</v>
      </c>
      <c r="F582" s="252" t="s">
        <v>1117</v>
      </c>
      <c r="G582" s="250"/>
      <c r="H582" s="251" t="s">
        <v>19</v>
      </c>
      <c r="I582" s="253"/>
      <c r="J582" s="250"/>
      <c r="K582" s="250"/>
      <c r="L582" s="254"/>
      <c r="M582" s="255"/>
      <c r="N582" s="256"/>
      <c r="O582" s="256"/>
      <c r="P582" s="256"/>
      <c r="Q582" s="256"/>
      <c r="R582" s="256"/>
      <c r="S582" s="256"/>
      <c r="T582" s="257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58" t="s">
        <v>144</v>
      </c>
      <c r="AU582" s="258" t="s">
        <v>83</v>
      </c>
      <c r="AV582" s="15" t="s">
        <v>81</v>
      </c>
      <c r="AW582" s="15" t="s">
        <v>35</v>
      </c>
      <c r="AX582" s="15" t="s">
        <v>73</v>
      </c>
      <c r="AY582" s="258" t="s">
        <v>133</v>
      </c>
    </row>
    <row r="583" s="13" customFormat="1">
      <c r="A583" s="13"/>
      <c r="B583" s="226"/>
      <c r="C583" s="227"/>
      <c r="D583" s="228" t="s">
        <v>144</v>
      </c>
      <c r="E583" s="229" t="s">
        <v>19</v>
      </c>
      <c r="F583" s="230" t="s">
        <v>1118</v>
      </c>
      <c r="G583" s="227"/>
      <c r="H583" s="231">
        <v>184.856</v>
      </c>
      <c r="I583" s="232"/>
      <c r="J583" s="227"/>
      <c r="K583" s="227"/>
      <c r="L583" s="233"/>
      <c r="M583" s="234"/>
      <c r="N583" s="235"/>
      <c r="O583" s="235"/>
      <c r="P583" s="235"/>
      <c r="Q583" s="235"/>
      <c r="R583" s="235"/>
      <c r="S583" s="235"/>
      <c r="T583" s="236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7" t="s">
        <v>144</v>
      </c>
      <c r="AU583" s="237" t="s">
        <v>83</v>
      </c>
      <c r="AV583" s="13" t="s">
        <v>83</v>
      </c>
      <c r="AW583" s="13" t="s">
        <v>35</v>
      </c>
      <c r="AX583" s="13" t="s">
        <v>81</v>
      </c>
      <c r="AY583" s="237" t="s">
        <v>133</v>
      </c>
    </row>
    <row r="584" s="2" customFormat="1" ht="16.5" customHeight="1">
      <c r="A584" s="40"/>
      <c r="B584" s="41"/>
      <c r="C584" s="262" t="s">
        <v>1119</v>
      </c>
      <c r="D584" s="262" t="s">
        <v>363</v>
      </c>
      <c r="E584" s="263" t="s">
        <v>1120</v>
      </c>
      <c r="F584" s="264" t="s">
        <v>1121</v>
      </c>
      <c r="G584" s="265" t="s">
        <v>139</v>
      </c>
      <c r="H584" s="266">
        <v>0.66500000000000004</v>
      </c>
      <c r="I584" s="267"/>
      <c r="J584" s="268">
        <f>ROUND(I584*H584,2)</f>
        <v>0</v>
      </c>
      <c r="K584" s="269"/>
      <c r="L584" s="270"/>
      <c r="M584" s="271" t="s">
        <v>19</v>
      </c>
      <c r="N584" s="272" t="s">
        <v>44</v>
      </c>
      <c r="O584" s="86"/>
      <c r="P584" s="217">
        <f>O584*H584</f>
        <v>0</v>
      </c>
      <c r="Q584" s="217">
        <v>0.5</v>
      </c>
      <c r="R584" s="217">
        <f>Q584*H584</f>
        <v>0.33250000000000002</v>
      </c>
      <c r="S584" s="217">
        <v>0</v>
      </c>
      <c r="T584" s="218">
        <f>S584*H584</f>
        <v>0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19" t="s">
        <v>499</v>
      </c>
      <c r="AT584" s="219" t="s">
        <v>363</v>
      </c>
      <c r="AU584" s="219" t="s">
        <v>83</v>
      </c>
      <c r="AY584" s="19" t="s">
        <v>133</v>
      </c>
      <c r="BE584" s="220">
        <f>IF(N584="základní",J584,0)</f>
        <v>0</v>
      </c>
      <c r="BF584" s="220">
        <f>IF(N584="snížená",J584,0)</f>
        <v>0</v>
      </c>
      <c r="BG584" s="220">
        <f>IF(N584="zákl. přenesená",J584,0)</f>
        <v>0</v>
      </c>
      <c r="BH584" s="220">
        <f>IF(N584="sníž. přenesená",J584,0)</f>
        <v>0</v>
      </c>
      <c r="BI584" s="220">
        <f>IF(N584="nulová",J584,0)</f>
        <v>0</v>
      </c>
      <c r="BJ584" s="19" t="s">
        <v>81</v>
      </c>
      <c r="BK584" s="220">
        <f>ROUND(I584*H584,2)</f>
        <v>0</v>
      </c>
      <c r="BL584" s="19" t="s">
        <v>233</v>
      </c>
      <c r="BM584" s="219" t="s">
        <v>1122</v>
      </c>
    </row>
    <row r="585" s="15" customFormat="1">
      <c r="A585" s="15"/>
      <c r="B585" s="249"/>
      <c r="C585" s="250"/>
      <c r="D585" s="228" t="s">
        <v>144</v>
      </c>
      <c r="E585" s="251" t="s">
        <v>19</v>
      </c>
      <c r="F585" s="252" t="s">
        <v>1117</v>
      </c>
      <c r="G585" s="250"/>
      <c r="H585" s="251" t="s">
        <v>19</v>
      </c>
      <c r="I585" s="253"/>
      <c r="J585" s="250"/>
      <c r="K585" s="250"/>
      <c r="L585" s="254"/>
      <c r="M585" s="255"/>
      <c r="N585" s="256"/>
      <c r="O585" s="256"/>
      <c r="P585" s="256"/>
      <c r="Q585" s="256"/>
      <c r="R585" s="256"/>
      <c r="S585" s="256"/>
      <c r="T585" s="257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58" t="s">
        <v>144</v>
      </c>
      <c r="AU585" s="258" t="s">
        <v>83</v>
      </c>
      <c r="AV585" s="15" t="s">
        <v>81</v>
      </c>
      <c r="AW585" s="15" t="s">
        <v>35</v>
      </c>
      <c r="AX585" s="15" t="s">
        <v>73</v>
      </c>
      <c r="AY585" s="258" t="s">
        <v>133</v>
      </c>
    </row>
    <row r="586" s="13" customFormat="1">
      <c r="A586" s="13"/>
      <c r="B586" s="226"/>
      <c r="C586" s="227"/>
      <c r="D586" s="228" t="s">
        <v>144</v>
      </c>
      <c r="E586" s="229" t="s">
        <v>19</v>
      </c>
      <c r="F586" s="230" t="s">
        <v>1123</v>
      </c>
      <c r="G586" s="227"/>
      <c r="H586" s="231">
        <v>0.66500000000000004</v>
      </c>
      <c r="I586" s="232"/>
      <c r="J586" s="227"/>
      <c r="K586" s="227"/>
      <c r="L586" s="233"/>
      <c r="M586" s="234"/>
      <c r="N586" s="235"/>
      <c r="O586" s="235"/>
      <c r="P586" s="235"/>
      <c r="Q586" s="235"/>
      <c r="R586" s="235"/>
      <c r="S586" s="235"/>
      <c r="T586" s="236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7" t="s">
        <v>144</v>
      </c>
      <c r="AU586" s="237" t="s">
        <v>83</v>
      </c>
      <c r="AV586" s="13" t="s">
        <v>83</v>
      </c>
      <c r="AW586" s="13" t="s">
        <v>35</v>
      </c>
      <c r="AX586" s="13" t="s">
        <v>81</v>
      </c>
      <c r="AY586" s="237" t="s">
        <v>133</v>
      </c>
    </row>
    <row r="587" s="2" customFormat="1" ht="16.5" customHeight="1">
      <c r="A587" s="40"/>
      <c r="B587" s="41"/>
      <c r="C587" s="207" t="s">
        <v>1124</v>
      </c>
      <c r="D587" s="207" t="s">
        <v>136</v>
      </c>
      <c r="E587" s="208" t="s">
        <v>1113</v>
      </c>
      <c r="F587" s="209" t="s">
        <v>1114</v>
      </c>
      <c r="G587" s="210" t="s">
        <v>217</v>
      </c>
      <c r="H587" s="211">
        <v>136.63999999999999</v>
      </c>
      <c r="I587" s="212"/>
      <c r="J587" s="213">
        <f>ROUND(I587*H587,2)</f>
        <v>0</v>
      </c>
      <c r="K587" s="214"/>
      <c r="L587" s="46"/>
      <c r="M587" s="215" t="s">
        <v>19</v>
      </c>
      <c r="N587" s="216" t="s">
        <v>44</v>
      </c>
      <c r="O587" s="86"/>
      <c r="P587" s="217">
        <f>O587*H587</f>
        <v>0</v>
      </c>
      <c r="Q587" s="217">
        <v>0</v>
      </c>
      <c r="R587" s="217">
        <f>Q587*H587</f>
        <v>0</v>
      </c>
      <c r="S587" s="217">
        <v>0</v>
      </c>
      <c r="T587" s="218">
        <f>S587*H587</f>
        <v>0</v>
      </c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R587" s="219" t="s">
        <v>233</v>
      </c>
      <c r="AT587" s="219" t="s">
        <v>136</v>
      </c>
      <c r="AU587" s="219" t="s">
        <v>83</v>
      </c>
      <c r="AY587" s="19" t="s">
        <v>133</v>
      </c>
      <c r="BE587" s="220">
        <f>IF(N587="základní",J587,0)</f>
        <v>0</v>
      </c>
      <c r="BF587" s="220">
        <f>IF(N587="snížená",J587,0)</f>
        <v>0</v>
      </c>
      <c r="BG587" s="220">
        <f>IF(N587="zákl. přenesená",J587,0)</f>
        <v>0</v>
      </c>
      <c r="BH587" s="220">
        <f>IF(N587="sníž. přenesená",J587,0)</f>
        <v>0</v>
      </c>
      <c r="BI587" s="220">
        <f>IF(N587="nulová",J587,0)</f>
        <v>0</v>
      </c>
      <c r="BJ587" s="19" t="s">
        <v>81</v>
      </c>
      <c r="BK587" s="220">
        <f>ROUND(I587*H587,2)</f>
        <v>0</v>
      </c>
      <c r="BL587" s="19" t="s">
        <v>233</v>
      </c>
      <c r="BM587" s="219" t="s">
        <v>1125</v>
      </c>
    </row>
    <row r="588" s="2" customFormat="1">
      <c r="A588" s="40"/>
      <c r="B588" s="41"/>
      <c r="C588" s="42"/>
      <c r="D588" s="221" t="s">
        <v>142</v>
      </c>
      <c r="E588" s="42"/>
      <c r="F588" s="222" t="s">
        <v>1116</v>
      </c>
      <c r="G588" s="42"/>
      <c r="H588" s="42"/>
      <c r="I588" s="223"/>
      <c r="J588" s="42"/>
      <c r="K588" s="42"/>
      <c r="L588" s="46"/>
      <c r="M588" s="224"/>
      <c r="N588" s="225"/>
      <c r="O588" s="86"/>
      <c r="P588" s="86"/>
      <c r="Q588" s="86"/>
      <c r="R588" s="86"/>
      <c r="S588" s="86"/>
      <c r="T588" s="87"/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T588" s="19" t="s">
        <v>142</v>
      </c>
      <c r="AU588" s="19" t="s">
        <v>83</v>
      </c>
    </row>
    <row r="589" s="13" customFormat="1">
      <c r="A589" s="13"/>
      <c r="B589" s="226"/>
      <c r="C589" s="227"/>
      <c r="D589" s="228" t="s">
        <v>144</v>
      </c>
      <c r="E589" s="229" t="s">
        <v>19</v>
      </c>
      <c r="F589" s="230" t="s">
        <v>1126</v>
      </c>
      <c r="G589" s="227"/>
      <c r="H589" s="231">
        <v>136.63999999999999</v>
      </c>
      <c r="I589" s="232"/>
      <c r="J589" s="227"/>
      <c r="K589" s="227"/>
      <c r="L589" s="233"/>
      <c r="M589" s="234"/>
      <c r="N589" s="235"/>
      <c r="O589" s="235"/>
      <c r="P589" s="235"/>
      <c r="Q589" s="235"/>
      <c r="R589" s="235"/>
      <c r="S589" s="235"/>
      <c r="T589" s="236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7" t="s">
        <v>144</v>
      </c>
      <c r="AU589" s="237" t="s">
        <v>83</v>
      </c>
      <c r="AV589" s="13" t="s">
        <v>83</v>
      </c>
      <c r="AW589" s="13" t="s">
        <v>35</v>
      </c>
      <c r="AX589" s="13" t="s">
        <v>81</v>
      </c>
      <c r="AY589" s="237" t="s">
        <v>133</v>
      </c>
    </row>
    <row r="590" s="2" customFormat="1" ht="16.5" customHeight="1">
      <c r="A590" s="40"/>
      <c r="B590" s="41"/>
      <c r="C590" s="262" t="s">
        <v>1127</v>
      </c>
      <c r="D590" s="262" t="s">
        <v>363</v>
      </c>
      <c r="E590" s="263" t="s">
        <v>1128</v>
      </c>
      <c r="F590" s="264" t="s">
        <v>1081</v>
      </c>
      <c r="G590" s="265" t="s">
        <v>139</v>
      </c>
      <c r="H590" s="266">
        <v>0.377</v>
      </c>
      <c r="I590" s="267"/>
      <c r="J590" s="268">
        <f>ROUND(I590*H590,2)</f>
        <v>0</v>
      </c>
      <c r="K590" s="269"/>
      <c r="L590" s="270"/>
      <c r="M590" s="271" t="s">
        <v>19</v>
      </c>
      <c r="N590" s="272" t="s">
        <v>44</v>
      </c>
      <c r="O590" s="86"/>
      <c r="P590" s="217">
        <f>O590*H590</f>
        <v>0</v>
      </c>
      <c r="Q590" s="217">
        <v>0.5</v>
      </c>
      <c r="R590" s="217">
        <f>Q590*H590</f>
        <v>0.1885</v>
      </c>
      <c r="S590" s="217">
        <v>0</v>
      </c>
      <c r="T590" s="218">
        <f>S590*H590</f>
        <v>0</v>
      </c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R590" s="219" t="s">
        <v>499</v>
      </c>
      <c r="AT590" s="219" t="s">
        <v>363</v>
      </c>
      <c r="AU590" s="219" t="s">
        <v>83</v>
      </c>
      <c r="AY590" s="19" t="s">
        <v>133</v>
      </c>
      <c r="BE590" s="220">
        <f>IF(N590="základní",J590,0)</f>
        <v>0</v>
      </c>
      <c r="BF590" s="220">
        <f>IF(N590="snížená",J590,0)</f>
        <v>0</v>
      </c>
      <c r="BG590" s="220">
        <f>IF(N590="zákl. přenesená",J590,0)</f>
        <v>0</v>
      </c>
      <c r="BH590" s="220">
        <f>IF(N590="sníž. přenesená",J590,0)</f>
        <v>0</v>
      </c>
      <c r="BI590" s="220">
        <f>IF(N590="nulová",J590,0)</f>
        <v>0</v>
      </c>
      <c r="BJ590" s="19" t="s">
        <v>81</v>
      </c>
      <c r="BK590" s="220">
        <f>ROUND(I590*H590,2)</f>
        <v>0</v>
      </c>
      <c r="BL590" s="19" t="s">
        <v>233</v>
      </c>
      <c r="BM590" s="219" t="s">
        <v>1129</v>
      </c>
    </row>
    <row r="591" s="13" customFormat="1">
      <c r="A591" s="13"/>
      <c r="B591" s="226"/>
      <c r="C591" s="227"/>
      <c r="D591" s="228" t="s">
        <v>144</v>
      </c>
      <c r="E591" s="229" t="s">
        <v>19</v>
      </c>
      <c r="F591" s="230" t="s">
        <v>1130</v>
      </c>
      <c r="G591" s="227"/>
      <c r="H591" s="231">
        <v>0.377</v>
      </c>
      <c r="I591" s="232"/>
      <c r="J591" s="227"/>
      <c r="K591" s="227"/>
      <c r="L591" s="233"/>
      <c r="M591" s="234"/>
      <c r="N591" s="235"/>
      <c r="O591" s="235"/>
      <c r="P591" s="235"/>
      <c r="Q591" s="235"/>
      <c r="R591" s="235"/>
      <c r="S591" s="235"/>
      <c r="T591" s="236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7" t="s">
        <v>144</v>
      </c>
      <c r="AU591" s="237" t="s">
        <v>83</v>
      </c>
      <c r="AV591" s="13" t="s">
        <v>83</v>
      </c>
      <c r="AW591" s="13" t="s">
        <v>35</v>
      </c>
      <c r="AX591" s="13" t="s">
        <v>81</v>
      </c>
      <c r="AY591" s="237" t="s">
        <v>133</v>
      </c>
    </row>
    <row r="592" s="2" customFormat="1" ht="24.15" customHeight="1">
      <c r="A592" s="40"/>
      <c r="B592" s="41"/>
      <c r="C592" s="207" t="s">
        <v>1131</v>
      </c>
      <c r="D592" s="207" t="s">
        <v>136</v>
      </c>
      <c r="E592" s="208" t="s">
        <v>1132</v>
      </c>
      <c r="F592" s="209" t="s">
        <v>1133</v>
      </c>
      <c r="G592" s="210" t="s">
        <v>211</v>
      </c>
      <c r="H592" s="211">
        <v>3</v>
      </c>
      <c r="I592" s="212"/>
      <c r="J592" s="213">
        <f>ROUND(I592*H592,2)</f>
        <v>0</v>
      </c>
      <c r="K592" s="214"/>
      <c r="L592" s="46"/>
      <c r="M592" s="215" t="s">
        <v>19</v>
      </c>
      <c r="N592" s="216" t="s">
        <v>44</v>
      </c>
      <c r="O592" s="86"/>
      <c r="P592" s="217">
        <f>O592*H592</f>
        <v>0</v>
      </c>
      <c r="Q592" s="217">
        <v>0.02</v>
      </c>
      <c r="R592" s="217">
        <f>Q592*H592</f>
        <v>0.059999999999999998</v>
      </c>
      <c r="S592" s="217">
        <v>0.050000000000000003</v>
      </c>
      <c r="T592" s="218">
        <f>S592*H592</f>
        <v>0.15000000000000002</v>
      </c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R592" s="219" t="s">
        <v>233</v>
      </c>
      <c r="AT592" s="219" t="s">
        <v>136</v>
      </c>
      <c r="AU592" s="219" t="s">
        <v>83</v>
      </c>
      <c r="AY592" s="19" t="s">
        <v>133</v>
      </c>
      <c r="BE592" s="220">
        <f>IF(N592="základní",J592,0)</f>
        <v>0</v>
      </c>
      <c r="BF592" s="220">
        <f>IF(N592="snížená",J592,0)</f>
        <v>0</v>
      </c>
      <c r="BG592" s="220">
        <f>IF(N592="zákl. přenesená",J592,0)</f>
        <v>0</v>
      </c>
      <c r="BH592" s="220">
        <f>IF(N592="sníž. přenesená",J592,0)</f>
        <v>0</v>
      </c>
      <c r="BI592" s="220">
        <f>IF(N592="nulová",J592,0)</f>
        <v>0</v>
      </c>
      <c r="BJ592" s="19" t="s">
        <v>81</v>
      </c>
      <c r="BK592" s="220">
        <f>ROUND(I592*H592,2)</f>
        <v>0</v>
      </c>
      <c r="BL592" s="19" t="s">
        <v>233</v>
      </c>
      <c r="BM592" s="219" t="s">
        <v>1134</v>
      </c>
    </row>
    <row r="593" s="2" customFormat="1" ht="37.8" customHeight="1">
      <c r="A593" s="40"/>
      <c r="B593" s="41"/>
      <c r="C593" s="207" t="s">
        <v>1135</v>
      </c>
      <c r="D593" s="207" t="s">
        <v>136</v>
      </c>
      <c r="E593" s="208" t="s">
        <v>1136</v>
      </c>
      <c r="F593" s="209" t="s">
        <v>1137</v>
      </c>
      <c r="G593" s="210" t="s">
        <v>211</v>
      </c>
      <c r="H593" s="211">
        <v>1</v>
      </c>
      <c r="I593" s="212"/>
      <c r="J593" s="213">
        <f>ROUND(I593*H593,2)</f>
        <v>0</v>
      </c>
      <c r="K593" s="214"/>
      <c r="L593" s="46"/>
      <c r="M593" s="215" t="s">
        <v>19</v>
      </c>
      <c r="N593" s="216" t="s">
        <v>44</v>
      </c>
      <c r="O593" s="86"/>
      <c r="P593" s="217">
        <f>O593*H593</f>
        <v>0</v>
      </c>
      <c r="Q593" s="217">
        <v>0</v>
      </c>
      <c r="R593" s="217">
        <f>Q593*H593</f>
        <v>0</v>
      </c>
      <c r="S593" s="217">
        <v>0.10000000000000001</v>
      </c>
      <c r="T593" s="218">
        <f>S593*H593</f>
        <v>0.10000000000000001</v>
      </c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R593" s="219" t="s">
        <v>233</v>
      </c>
      <c r="AT593" s="219" t="s">
        <v>136</v>
      </c>
      <c r="AU593" s="219" t="s">
        <v>83</v>
      </c>
      <c r="AY593" s="19" t="s">
        <v>133</v>
      </c>
      <c r="BE593" s="220">
        <f>IF(N593="základní",J593,0)</f>
        <v>0</v>
      </c>
      <c r="BF593" s="220">
        <f>IF(N593="snížená",J593,0)</f>
        <v>0</v>
      </c>
      <c r="BG593" s="220">
        <f>IF(N593="zákl. přenesená",J593,0)</f>
        <v>0</v>
      </c>
      <c r="BH593" s="220">
        <f>IF(N593="sníž. přenesená",J593,0)</f>
        <v>0</v>
      </c>
      <c r="BI593" s="220">
        <f>IF(N593="nulová",J593,0)</f>
        <v>0</v>
      </c>
      <c r="BJ593" s="19" t="s">
        <v>81</v>
      </c>
      <c r="BK593" s="220">
        <f>ROUND(I593*H593,2)</f>
        <v>0</v>
      </c>
      <c r="BL593" s="19" t="s">
        <v>233</v>
      </c>
      <c r="BM593" s="219" t="s">
        <v>1138</v>
      </c>
    </row>
    <row r="594" s="2" customFormat="1" ht="33" customHeight="1">
      <c r="A594" s="40"/>
      <c r="B594" s="41"/>
      <c r="C594" s="207" t="s">
        <v>1139</v>
      </c>
      <c r="D594" s="207" t="s">
        <v>136</v>
      </c>
      <c r="E594" s="208" t="s">
        <v>1140</v>
      </c>
      <c r="F594" s="209" t="s">
        <v>1141</v>
      </c>
      <c r="G594" s="210" t="s">
        <v>211</v>
      </c>
      <c r="H594" s="211">
        <v>1</v>
      </c>
      <c r="I594" s="212"/>
      <c r="J594" s="213">
        <f>ROUND(I594*H594,2)</f>
        <v>0</v>
      </c>
      <c r="K594" s="214"/>
      <c r="L594" s="46"/>
      <c r="M594" s="215" t="s">
        <v>19</v>
      </c>
      <c r="N594" s="216" t="s">
        <v>44</v>
      </c>
      <c r="O594" s="86"/>
      <c r="P594" s="217">
        <f>O594*H594</f>
        <v>0</v>
      </c>
      <c r="Q594" s="217">
        <v>0</v>
      </c>
      <c r="R594" s="217">
        <f>Q594*H594</f>
        <v>0</v>
      </c>
      <c r="S594" s="217">
        <v>0.10000000000000001</v>
      </c>
      <c r="T594" s="218">
        <f>S594*H594</f>
        <v>0.10000000000000001</v>
      </c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R594" s="219" t="s">
        <v>233</v>
      </c>
      <c r="AT594" s="219" t="s">
        <v>136</v>
      </c>
      <c r="AU594" s="219" t="s">
        <v>83</v>
      </c>
      <c r="AY594" s="19" t="s">
        <v>133</v>
      </c>
      <c r="BE594" s="220">
        <f>IF(N594="základní",J594,0)</f>
        <v>0</v>
      </c>
      <c r="BF594" s="220">
        <f>IF(N594="snížená",J594,0)</f>
        <v>0</v>
      </c>
      <c r="BG594" s="220">
        <f>IF(N594="zákl. přenesená",J594,0)</f>
        <v>0</v>
      </c>
      <c r="BH594" s="220">
        <f>IF(N594="sníž. přenesená",J594,0)</f>
        <v>0</v>
      </c>
      <c r="BI594" s="220">
        <f>IF(N594="nulová",J594,0)</f>
        <v>0</v>
      </c>
      <c r="BJ594" s="19" t="s">
        <v>81</v>
      </c>
      <c r="BK594" s="220">
        <f>ROUND(I594*H594,2)</f>
        <v>0</v>
      </c>
      <c r="BL594" s="19" t="s">
        <v>233</v>
      </c>
      <c r="BM594" s="219" t="s">
        <v>1142</v>
      </c>
    </row>
    <row r="595" s="2" customFormat="1" ht="24.15" customHeight="1">
      <c r="A595" s="40"/>
      <c r="B595" s="41"/>
      <c r="C595" s="207" t="s">
        <v>1143</v>
      </c>
      <c r="D595" s="207" t="s">
        <v>136</v>
      </c>
      <c r="E595" s="208" t="s">
        <v>1144</v>
      </c>
      <c r="F595" s="209" t="s">
        <v>1145</v>
      </c>
      <c r="G595" s="210" t="s">
        <v>211</v>
      </c>
      <c r="H595" s="211">
        <v>1</v>
      </c>
      <c r="I595" s="212"/>
      <c r="J595" s="213">
        <f>ROUND(I595*H595,2)</f>
        <v>0</v>
      </c>
      <c r="K595" s="214"/>
      <c r="L595" s="46"/>
      <c r="M595" s="215" t="s">
        <v>19</v>
      </c>
      <c r="N595" s="216" t="s">
        <v>44</v>
      </c>
      <c r="O595" s="86"/>
      <c r="P595" s="217">
        <f>O595*H595</f>
        <v>0</v>
      </c>
      <c r="Q595" s="217">
        <v>0</v>
      </c>
      <c r="R595" s="217">
        <f>Q595*H595</f>
        <v>0</v>
      </c>
      <c r="S595" s="217">
        <v>0.10000000000000001</v>
      </c>
      <c r="T595" s="218">
        <f>S595*H595</f>
        <v>0.10000000000000001</v>
      </c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R595" s="219" t="s">
        <v>233</v>
      </c>
      <c r="AT595" s="219" t="s">
        <v>136</v>
      </c>
      <c r="AU595" s="219" t="s">
        <v>83</v>
      </c>
      <c r="AY595" s="19" t="s">
        <v>133</v>
      </c>
      <c r="BE595" s="220">
        <f>IF(N595="základní",J595,0)</f>
        <v>0</v>
      </c>
      <c r="BF595" s="220">
        <f>IF(N595="snížená",J595,0)</f>
        <v>0</v>
      </c>
      <c r="BG595" s="220">
        <f>IF(N595="zákl. přenesená",J595,0)</f>
        <v>0</v>
      </c>
      <c r="BH595" s="220">
        <f>IF(N595="sníž. přenesená",J595,0)</f>
        <v>0</v>
      </c>
      <c r="BI595" s="220">
        <f>IF(N595="nulová",J595,0)</f>
        <v>0</v>
      </c>
      <c r="BJ595" s="19" t="s">
        <v>81</v>
      </c>
      <c r="BK595" s="220">
        <f>ROUND(I595*H595,2)</f>
        <v>0</v>
      </c>
      <c r="BL595" s="19" t="s">
        <v>233</v>
      </c>
      <c r="BM595" s="219" t="s">
        <v>1146</v>
      </c>
    </row>
    <row r="596" s="2" customFormat="1" ht="33" customHeight="1">
      <c r="A596" s="40"/>
      <c r="B596" s="41"/>
      <c r="C596" s="207" t="s">
        <v>1147</v>
      </c>
      <c r="D596" s="207" t="s">
        <v>136</v>
      </c>
      <c r="E596" s="208" t="s">
        <v>1148</v>
      </c>
      <c r="F596" s="209" t="s">
        <v>1149</v>
      </c>
      <c r="G596" s="210" t="s">
        <v>211</v>
      </c>
      <c r="H596" s="211">
        <v>1</v>
      </c>
      <c r="I596" s="212"/>
      <c r="J596" s="213">
        <f>ROUND(I596*H596,2)</f>
        <v>0</v>
      </c>
      <c r="K596" s="214"/>
      <c r="L596" s="46"/>
      <c r="M596" s="215" t="s">
        <v>19</v>
      </c>
      <c r="N596" s="216" t="s">
        <v>44</v>
      </c>
      <c r="O596" s="86"/>
      <c r="P596" s="217">
        <f>O596*H596</f>
        <v>0</v>
      </c>
      <c r="Q596" s="217">
        <v>0</v>
      </c>
      <c r="R596" s="217">
        <f>Q596*H596</f>
        <v>0</v>
      </c>
      <c r="S596" s="217">
        <v>0.10000000000000001</v>
      </c>
      <c r="T596" s="218">
        <f>S596*H596</f>
        <v>0.10000000000000001</v>
      </c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R596" s="219" t="s">
        <v>233</v>
      </c>
      <c r="AT596" s="219" t="s">
        <v>136</v>
      </c>
      <c r="AU596" s="219" t="s">
        <v>83</v>
      </c>
      <c r="AY596" s="19" t="s">
        <v>133</v>
      </c>
      <c r="BE596" s="220">
        <f>IF(N596="základní",J596,0)</f>
        <v>0</v>
      </c>
      <c r="BF596" s="220">
        <f>IF(N596="snížená",J596,0)</f>
        <v>0</v>
      </c>
      <c r="BG596" s="220">
        <f>IF(N596="zákl. přenesená",J596,0)</f>
        <v>0</v>
      </c>
      <c r="BH596" s="220">
        <f>IF(N596="sníž. přenesená",J596,0)</f>
        <v>0</v>
      </c>
      <c r="BI596" s="220">
        <f>IF(N596="nulová",J596,0)</f>
        <v>0</v>
      </c>
      <c r="BJ596" s="19" t="s">
        <v>81</v>
      </c>
      <c r="BK596" s="220">
        <f>ROUND(I596*H596,2)</f>
        <v>0</v>
      </c>
      <c r="BL596" s="19" t="s">
        <v>233</v>
      </c>
      <c r="BM596" s="219" t="s">
        <v>1150</v>
      </c>
    </row>
    <row r="597" s="2" customFormat="1" ht="24.15" customHeight="1">
      <c r="A597" s="40"/>
      <c r="B597" s="41"/>
      <c r="C597" s="207" t="s">
        <v>1151</v>
      </c>
      <c r="D597" s="207" t="s">
        <v>136</v>
      </c>
      <c r="E597" s="208" t="s">
        <v>1152</v>
      </c>
      <c r="F597" s="209" t="s">
        <v>1153</v>
      </c>
      <c r="G597" s="210" t="s">
        <v>211</v>
      </c>
      <c r="H597" s="211">
        <v>1</v>
      </c>
      <c r="I597" s="212"/>
      <c r="J597" s="213">
        <f>ROUND(I597*H597,2)</f>
        <v>0</v>
      </c>
      <c r="K597" s="214"/>
      <c r="L597" s="46"/>
      <c r="M597" s="215" t="s">
        <v>19</v>
      </c>
      <c r="N597" s="216" t="s">
        <v>44</v>
      </c>
      <c r="O597" s="86"/>
      <c r="P597" s="217">
        <f>O597*H597</f>
        <v>0</v>
      </c>
      <c r="Q597" s="217">
        <v>0</v>
      </c>
      <c r="R597" s="217">
        <f>Q597*H597</f>
        <v>0</v>
      </c>
      <c r="S597" s="217">
        <v>0.10000000000000001</v>
      </c>
      <c r="T597" s="218">
        <f>S597*H597</f>
        <v>0.10000000000000001</v>
      </c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R597" s="219" t="s">
        <v>233</v>
      </c>
      <c r="AT597" s="219" t="s">
        <v>136</v>
      </c>
      <c r="AU597" s="219" t="s">
        <v>83</v>
      </c>
      <c r="AY597" s="19" t="s">
        <v>133</v>
      </c>
      <c r="BE597" s="220">
        <f>IF(N597="základní",J597,0)</f>
        <v>0</v>
      </c>
      <c r="BF597" s="220">
        <f>IF(N597="snížená",J597,0)</f>
        <v>0</v>
      </c>
      <c r="BG597" s="220">
        <f>IF(N597="zákl. přenesená",J597,0)</f>
        <v>0</v>
      </c>
      <c r="BH597" s="220">
        <f>IF(N597="sníž. přenesená",J597,0)</f>
        <v>0</v>
      </c>
      <c r="BI597" s="220">
        <f>IF(N597="nulová",J597,0)</f>
        <v>0</v>
      </c>
      <c r="BJ597" s="19" t="s">
        <v>81</v>
      </c>
      <c r="BK597" s="220">
        <f>ROUND(I597*H597,2)</f>
        <v>0</v>
      </c>
      <c r="BL597" s="19" t="s">
        <v>233</v>
      </c>
      <c r="BM597" s="219" t="s">
        <v>1154</v>
      </c>
    </row>
    <row r="598" s="2" customFormat="1" ht="33" customHeight="1">
      <c r="A598" s="40"/>
      <c r="B598" s="41"/>
      <c r="C598" s="207" t="s">
        <v>1155</v>
      </c>
      <c r="D598" s="207" t="s">
        <v>136</v>
      </c>
      <c r="E598" s="208" t="s">
        <v>1156</v>
      </c>
      <c r="F598" s="209" t="s">
        <v>1157</v>
      </c>
      <c r="G598" s="210" t="s">
        <v>211</v>
      </c>
      <c r="H598" s="211">
        <v>1</v>
      </c>
      <c r="I598" s="212"/>
      <c r="J598" s="213">
        <f>ROUND(I598*H598,2)</f>
        <v>0</v>
      </c>
      <c r="K598" s="214"/>
      <c r="L598" s="46"/>
      <c r="M598" s="215" t="s">
        <v>19</v>
      </c>
      <c r="N598" s="216" t="s">
        <v>44</v>
      </c>
      <c r="O598" s="86"/>
      <c r="P598" s="217">
        <f>O598*H598</f>
        <v>0</v>
      </c>
      <c r="Q598" s="217">
        <v>0.20000000000000001</v>
      </c>
      <c r="R598" s="217">
        <f>Q598*H598</f>
        <v>0.20000000000000001</v>
      </c>
      <c r="S598" s="217">
        <v>0.10000000000000001</v>
      </c>
      <c r="T598" s="218">
        <f>S598*H598</f>
        <v>0.10000000000000001</v>
      </c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R598" s="219" t="s">
        <v>233</v>
      </c>
      <c r="AT598" s="219" t="s">
        <v>136</v>
      </c>
      <c r="AU598" s="219" t="s">
        <v>83</v>
      </c>
      <c r="AY598" s="19" t="s">
        <v>133</v>
      </c>
      <c r="BE598" s="220">
        <f>IF(N598="základní",J598,0)</f>
        <v>0</v>
      </c>
      <c r="BF598" s="220">
        <f>IF(N598="snížená",J598,0)</f>
        <v>0</v>
      </c>
      <c r="BG598" s="220">
        <f>IF(N598="zákl. přenesená",J598,0)</f>
        <v>0</v>
      </c>
      <c r="BH598" s="220">
        <f>IF(N598="sníž. přenesená",J598,0)</f>
        <v>0</v>
      </c>
      <c r="BI598" s="220">
        <f>IF(N598="nulová",J598,0)</f>
        <v>0</v>
      </c>
      <c r="BJ598" s="19" t="s">
        <v>81</v>
      </c>
      <c r="BK598" s="220">
        <f>ROUND(I598*H598,2)</f>
        <v>0</v>
      </c>
      <c r="BL598" s="19" t="s">
        <v>233</v>
      </c>
      <c r="BM598" s="219" t="s">
        <v>1158</v>
      </c>
    </row>
    <row r="599" s="2" customFormat="1" ht="49.05" customHeight="1">
      <c r="A599" s="40"/>
      <c r="B599" s="41"/>
      <c r="C599" s="207" t="s">
        <v>1159</v>
      </c>
      <c r="D599" s="207" t="s">
        <v>136</v>
      </c>
      <c r="E599" s="208" t="s">
        <v>1160</v>
      </c>
      <c r="F599" s="209" t="s">
        <v>1161</v>
      </c>
      <c r="G599" s="210" t="s">
        <v>253</v>
      </c>
      <c r="H599" s="211">
        <v>5.625</v>
      </c>
      <c r="I599" s="212"/>
      <c r="J599" s="213">
        <f>ROUND(I599*H599,2)</f>
        <v>0</v>
      </c>
      <c r="K599" s="214"/>
      <c r="L599" s="46"/>
      <c r="M599" s="215" t="s">
        <v>19</v>
      </c>
      <c r="N599" s="216" t="s">
        <v>44</v>
      </c>
      <c r="O599" s="86"/>
      <c r="P599" s="217">
        <f>O599*H599</f>
        <v>0</v>
      </c>
      <c r="Q599" s="217">
        <v>0</v>
      </c>
      <c r="R599" s="217">
        <f>Q599*H599</f>
        <v>0</v>
      </c>
      <c r="S599" s="217">
        <v>0</v>
      </c>
      <c r="T599" s="218">
        <f>S599*H599</f>
        <v>0</v>
      </c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R599" s="219" t="s">
        <v>233</v>
      </c>
      <c r="AT599" s="219" t="s">
        <v>136</v>
      </c>
      <c r="AU599" s="219" t="s">
        <v>83</v>
      </c>
      <c r="AY599" s="19" t="s">
        <v>133</v>
      </c>
      <c r="BE599" s="220">
        <f>IF(N599="základní",J599,0)</f>
        <v>0</v>
      </c>
      <c r="BF599" s="220">
        <f>IF(N599="snížená",J599,0)</f>
        <v>0</v>
      </c>
      <c r="BG599" s="220">
        <f>IF(N599="zákl. přenesená",J599,0)</f>
        <v>0</v>
      </c>
      <c r="BH599" s="220">
        <f>IF(N599="sníž. přenesená",J599,0)</f>
        <v>0</v>
      </c>
      <c r="BI599" s="220">
        <f>IF(N599="nulová",J599,0)</f>
        <v>0</v>
      </c>
      <c r="BJ599" s="19" t="s">
        <v>81</v>
      </c>
      <c r="BK599" s="220">
        <f>ROUND(I599*H599,2)</f>
        <v>0</v>
      </c>
      <c r="BL599" s="19" t="s">
        <v>233</v>
      </c>
      <c r="BM599" s="219" t="s">
        <v>1162</v>
      </c>
    </row>
    <row r="600" s="2" customFormat="1">
      <c r="A600" s="40"/>
      <c r="B600" s="41"/>
      <c r="C600" s="42"/>
      <c r="D600" s="221" t="s">
        <v>142</v>
      </c>
      <c r="E600" s="42"/>
      <c r="F600" s="222" t="s">
        <v>1163</v>
      </c>
      <c r="G600" s="42"/>
      <c r="H600" s="42"/>
      <c r="I600" s="223"/>
      <c r="J600" s="42"/>
      <c r="K600" s="42"/>
      <c r="L600" s="46"/>
      <c r="M600" s="224"/>
      <c r="N600" s="225"/>
      <c r="O600" s="86"/>
      <c r="P600" s="86"/>
      <c r="Q600" s="86"/>
      <c r="R600" s="86"/>
      <c r="S600" s="86"/>
      <c r="T600" s="87"/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T600" s="19" t="s">
        <v>142</v>
      </c>
      <c r="AU600" s="19" t="s">
        <v>83</v>
      </c>
    </row>
    <row r="601" s="12" customFormat="1" ht="22.8" customHeight="1">
      <c r="A601" s="12"/>
      <c r="B601" s="191"/>
      <c r="C601" s="192"/>
      <c r="D601" s="193" t="s">
        <v>72</v>
      </c>
      <c r="E601" s="205" t="s">
        <v>295</v>
      </c>
      <c r="F601" s="205" t="s">
        <v>296</v>
      </c>
      <c r="G601" s="192"/>
      <c r="H601" s="192"/>
      <c r="I601" s="195"/>
      <c r="J601" s="206">
        <f>BK601</f>
        <v>0</v>
      </c>
      <c r="K601" s="192"/>
      <c r="L601" s="197"/>
      <c r="M601" s="198"/>
      <c r="N601" s="199"/>
      <c r="O601" s="199"/>
      <c r="P601" s="200">
        <f>SUM(P602:P614)</f>
        <v>0</v>
      </c>
      <c r="Q601" s="199"/>
      <c r="R601" s="200">
        <f>SUM(R602:R614)</f>
        <v>0.43011050000000001</v>
      </c>
      <c r="S601" s="199"/>
      <c r="T601" s="201">
        <f>SUM(T602:T614)</f>
        <v>0</v>
      </c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R601" s="202" t="s">
        <v>83</v>
      </c>
      <c r="AT601" s="203" t="s">
        <v>72</v>
      </c>
      <c r="AU601" s="203" t="s">
        <v>81</v>
      </c>
      <c r="AY601" s="202" t="s">
        <v>133</v>
      </c>
      <c r="BK601" s="204">
        <f>SUM(BK602:BK614)</f>
        <v>0</v>
      </c>
    </row>
    <row r="602" s="2" customFormat="1" ht="24.15" customHeight="1">
      <c r="A602" s="40"/>
      <c r="B602" s="41"/>
      <c r="C602" s="262" t="s">
        <v>1164</v>
      </c>
      <c r="D602" s="262" t="s">
        <v>363</v>
      </c>
      <c r="E602" s="263" t="s">
        <v>1165</v>
      </c>
      <c r="F602" s="264" t="s">
        <v>1166</v>
      </c>
      <c r="G602" s="265" t="s">
        <v>217</v>
      </c>
      <c r="H602" s="266">
        <v>1</v>
      </c>
      <c r="I602" s="267"/>
      <c r="J602" s="268">
        <f>ROUND(I602*H602,2)</f>
        <v>0</v>
      </c>
      <c r="K602" s="269"/>
      <c r="L602" s="270"/>
      <c r="M602" s="271" t="s">
        <v>19</v>
      </c>
      <c r="N602" s="272" t="s">
        <v>44</v>
      </c>
      <c r="O602" s="86"/>
      <c r="P602" s="217">
        <f>O602*H602</f>
        <v>0</v>
      </c>
      <c r="Q602" s="217">
        <v>0.050000000000000003</v>
      </c>
      <c r="R602" s="217">
        <f>Q602*H602</f>
        <v>0.050000000000000003</v>
      </c>
      <c r="S602" s="217">
        <v>0</v>
      </c>
      <c r="T602" s="218">
        <f>S602*H602</f>
        <v>0</v>
      </c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R602" s="219" t="s">
        <v>499</v>
      </c>
      <c r="AT602" s="219" t="s">
        <v>363</v>
      </c>
      <c r="AU602" s="219" t="s">
        <v>83</v>
      </c>
      <c r="AY602" s="19" t="s">
        <v>133</v>
      </c>
      <c r="BE602" s="220">
        <f>IF(N602="základní",J602,0)</f>
        <v>0</v>
      </c>
      <c r="BF602" s="220">
        <f>IF(N602="snížená",J602,0)</f>
        <v>0</v>
      </c>
      <c r="BG602" s="220">
        <f>IF(N602="zákl. přenesená",J602,0)</f>
        <v>0</v>
      </c>
      <c r="BH602" s="220">
        <f>IF(N602="sníž. přenesená",J602,0)</f>
        <v>0</v>
      </c>
      <c r="BI602" s="220">
        <f>IF(N602="nulová",J602,0)</f>
        <v>0</v>
      </c>
      <c r="BJ602" s="19" t="s">
        <v>81</v>
      </c>
      <c r="BK602" s="220">
        <f>ROUND(I602*H602,2)</f>
        <v>0</v>
      </c>
      <c r="BL602" s="19" t="s">
        <v>233</v>
      </c>
      <c r="BM602" s="219" t="s">
        <v>1167</v>
      </c>
    </row>
    <row r="603" s="2" customFormat="1" ht="24.15" customHeight="1">
      <c r="A603" s="40"/>
      <c r="B603" s="41"/>
      <c r="C603" s="207" t="s">
        <v>1168</v>
      </c>
      <c r="D603" s="207" t="s">
        <v>136</v>
      </c>
      <c r="E603" s="208" t="s">
        <v>1169</v>
      </c>
      <c r="F603" s="209" t="s">
        <v>1170</v>
      </c>
      <c r="G603" s="210" t="s">
        <v>1171</v>
      </c>
      <c r="H603" s="211">
        <v>362.20999999999998</v>
      </c>
      <c r="I603" s="212"/>
      <c r="J603" s="213">
        <f>ROUND(I603*H603,2)</f>
        <v>0</v>
      </c>
      <c r="K603" s="214"/>
      <c r="L603" s="46"/>
      <c r="M603" s="215" t="s">
        <v>19</v>
      </c>
      <c r="N603" s="216" t="s">
        <v>44</v>
      </c>
      <c r="O603" s="86"/>
      <c r="P603" s="217">
        <f>O603*H603</f>
        <v>0</v>
      </c>
      <c r="Q603" s="217">
        <v>5.0000000000000002E-05</v>
      </c>
      <c r="R603" s="217">
        <f>Q603*H603</f>
        <v>0.018110499999999998</v>
      </c>
      <c r="S603" s="217">
        <v>0</v>
      </c>
      <c r="T603" s="218">
        <f>S603*H603</f>
        <v>0</v>
      </c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R603" s="219" t="s">
        <v>233</v>
      </c>
      <c r="AT603" s="219" t="s">
        <v>136</v>
      </c>
      <c r="AU603" s="219" t="s">
        <v>83</v>
      </c>
      <c r="AY603" s="19" t="s">
        <v>133</v>
      </c>
      <c r="BE603" s="220">
        <f>IF(N603="základní",J603,0)</f>
        <v>0</v>
      </c>
      <c r="BF603" s="220">
        <f>IF(N603="snížená",J603,0)</f>
        <v>0</v>
      </c>
      <c r="BG603" s="220">
        <f>IF(N603="zákl. přenesená",J603,0)</f>
        <v>0</v>
      </c>
      <c r="BH603" s="220">
        <f>IF(N603="sníž. přenesená",J603,0)</f>
        <v>0</v>
      </c>
      <c r="BI603" s="220">
        <f>IF(N603="nulová",J603,0)</f>
        <v>0</v>
      </c>
      <c r="BJ603" s="19" t="s">
        <v>81</v>
      </c>
      <c r="BK603" s="220">
        <f>ROUND(I603*H603,2)</f>
        <v>0</v>
      </c>
      <c r="BL603" s="19" t="s">
        <v>233</v>
      </c>
      <c r="BM603" s="219" t="s">
        <v>1172</v>
      </c>
    </row>
    <row r="604" s="2" customFormat="1">
      <c r="A604" s="40"/>
      <c r="B604" s="41"/>
      <c r="C604" s="42"/>
      <c r="D604" s="221" t="s">
        <v>142</v>
      </c>
      <c r="E604" s="42"/>
      <c r="F604" s="222" t="s">
        <v>1173</v>
      </c>
      <c r="G604" s="42"/>
      <c r="H604" s="42"/>
      <c r="I604" s="223"/>
      <c r="J604" s="42"/>
      <c r="K604" s="42"/>
      <c r="L604" s="46"/>
      <c r="M604" s="224"/>
      <c r="N604" s="225"/>
      <c r="O604" s="86"/>
      <c r="P604" s="86"/>
      <c r="Q604" s="86"/>
      <c r="R604" s="86"/>
      <c r="S604" s="86"/>
      <c r="T604" s="87"/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T604" s="19" t="s">
        <v>142</v>
      </c>
      <c r="AU604" s="19" t="s">
        <v>83</v>
      </c>
    </row>
    <row r="605" s="15" customFormat="1">
      <c r="A605" s="15"/>
      <c r="B605" s="249"/>
      <c r="C605" s="250"/>
      <c r="D605" s="228" t="s">
        <v>144</v>
      </c>
      <c r="E605" s="251" t="s">
        <v>19</v>
      </c>
      <c r="F605" s="252" t="s">
        <v>1174</v>
      </c>
      <c r="G605" s="250"/>
      <c r="H605" s="251" t="s">
        <v>19</v>
      </c>
      <c r="I605" s="253"/>
      <c r="J605" s="250"/>
      <c r="K605" s="250"/>
      <c r="L605" s="254"/>
      <c r="M605" s="255"/>
      <c r="N605" s="256"/>
      <c r="O605" s="256"/>
      <c r="P605" s="256"/>
      <c r="Q605" s="256"/>
      <c r="R605" s="256"/>
      <c r="S605" s="256"/>
      <c r="T605" s="257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58" t="s">
        <v>144</v>
      </c>
      <c r="AU605" s="258" t="s">
        <v>83</v>
      </c>
      <c r="AV605" s="15" t="s">
        <v>81</v>
      </c>
      <c r="AW605" s="15" t="s">
        <v>35</v>
      </c>
      <c r="AX605" s="15" t="s">
        <v>73</v>
      </c>
      <c r="AY605" s="258" t="s">
        <v>133</v>
      </c>
    </row>
    <row r="606" s="15" customFormat="1">
      <c r="A606" s="15"/>
      <c r="B606" s="249"/>
      <c r="C606" s="250"/>
      <c r="D606" s="228" t="s">
        <v>144</v>
      </c>
      <c r="E606" s="251" t="s">
        <v>19</v>
      </c>
      <c r="F606" s="252" t="s">
        <v>1175</v>
      </c>
      <c r="G606" s="250"/>
      <c r="H606" s="251" t="s">
        <v>19</v>
      </c>
      <c r="I606" s="253"/>
      <c r="J606" s="250"/>
      <c r="K606" s="250"/>
      <c r="L606" s="254"/>
      <c r="M606" s="255"/>
      <c r="N606" s="256"/>
      <c r="O606" s="256"/>
      <c r="P606" s="256"/>
      <c r="Q606" s="256"/>
      <c r="R606" s="256"/>
      <c r="S606" s="256"/>
      <c r="T606" s="257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58" t="s">
        <v>144</v>
      </c>
      <c r="AU606" s="258" t="s">
        <v>83</v>
      </c>
      <c r="AV606" s="15" t="s">
        <v>81</v>
      </c>
      <c r="AW606" s="15" t="s">
        <v>35</v>
      </c>
      <c r="AX606" s="15" t="s">
        <v>73</v>
      </c>
      <c r="AY606" s="258" t="s">
        <v>133</v>
      </c>
    </row>
    <row r="607" s="13" customFormat="1">
      <c r="A607" s="13"/>
      <c r="B607" s="226"/>
      <c r="C607" s="227"/>
      <c r="D607" s="228" t="s">
        <v>144</v>
      </c>
      <c r="E607" s="229" t="s">
        <v>19</v>
      </c>
      <c r="F607" s="230" t="s">
        <v>1176</v>
      </c>
      <c r="G607" s="227"/>
      <c r="H607" s="231">
        <v>342.20999999999998</v>
      </c>
      <c r="I607" s="232"/>
      <c r="J607" s="227"/>
      <c r="K607" s="227"/>
      <c r="L607" s="233"/>
      <c r="M607" s="234"/>
      <c r="N607" s="235"/>
      <c r="O607" s="235"/>
      <c r="P607" s="235"/>
      <c r="Q607" s="235"/>
      <c r="R607" s="235"/>
      <c r="S607" s="235"/>
      <c r="T607" s="236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7" t="s">
        <v>144</v>
      </c>
      <c r="AU607" s="237" t="s">
        <v>83</v>
      </c>
      <c r="AV607" s="13" t="s">
        <v>83</v>
      </c>
      <c r="AW607" s="13" t="s">
        <v>35</v>
      </c>
      <c r="AX607" s="13" t="s">
        <v>73</v>
      </c>
      <c r="AY607" s="237" t="s">
        <v>133</v>
      </c>
    </row>
    <row r="608" s="15" customFormat="1">
      <c r="A608" s="15"/>
      <c r="B608" s="249"/>
      <c r="C608" s="250"/>
      <c r="D608" s="228" t="s">
        <v>144</v>
      </c>
      <c r="E608" s="251" t="s">
        <v>19</v>
      </c>
      <c r="F608" s="252" t="s">
        <v>1177</v>
      </c>
      <c r="G608" s="250"/>
      <c r="H608" s="251" t="s">
        <v>19</v>
      </c>
      <c r="I608" s="253"/>
      <c r="J608" s="250"/>
      <c r="K608" s="250"/>
      <c r="L608" s="254"/>
      <c r="M608" s="255"/>
      <c r="N608" s="256"/>
      <c r="O608" s="256"/>
      <c r="P608" s="256"/>
      <c r="Q608" s="256"/>
      <c r="R608" s="256"/>
      <c r="S608" s="256"/>
      <c r="T608" s="257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T608" s="258" t="s">
        <v>144</v>
      </c>
      <c r="AU608" s="258" t="s">
        <v>83</v>
      </c>
      <c r="AV608" s="15" t="s">
        <v>81</v>
      </c>
      <c r="AW608" s="15" t="s">
        <v>35</v>
      </c>
      <c r="AX608" s="15" t="s">
        <v>73</v>
      </c>
      <c r="AY608" s="258" t="s">
        <v>133</v>
      </c>
    </row>
    <row r="609" s="13" customFormat="1">
      <c r="A609" s="13"/>
      <c r="B609" s="226"/>
      <c r="C609" s="227"/>
      <c r="D609" s="228" t="s">
        <v>144</v>
      </c>
      <c r="E609" s="229" t="s">
        <v>19</v>
      </c>
      <c r="F609" s="230" t="s">
        <v>1178</v>
      </c>
      <c r="G609" s="227"/>
      <c r="H609" s="231">
        <v>20</v>
      </c>
      <c r="I609" s="232"/>
      <c r="J609" s="227"/>
      <c r="K609" s="227"/>
      <c r="L609" s="233"/>
      <c r="M609" s="234"/>
      <c r="N609" s="235"/>
      <c r="O609" s="235"/>
      <c r="P609" s="235"/>
      <c r="Q609" s="235"/>
      <c r="R609" s="235"/>
      <c r="S609" s="235"/>
      <c r="T609" s="236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7" t="s">
        <v>144</v>
      </c>
      <c r="AU609" s="237" t="s">
        <v>83</v>
      </c>
      <c r="AV609" s="13" t="s">
        <v>83</v>
      </c>
      <c r="AW609" s="13" t="s">
        <v>35</v>
      </c>
      <c r="AX609" s="13" t="s">
        <v>73</v>
      </c>
      <c r="AY609" s="237" t="s">
        <v>133</v>
      </c>
    </row>
    <row r="610" s="14" customFormat="1">
      <c r="A610" s="14"/>
      <c r="B610" s="238"/>
      <c r="C610" s="239"/>
      <c r="D610" s="228" t="s">
        <v>144</v>
      </c>
      <c r="E610" s="240" t="s">
        <v>19</v>
      </c>
      <c r="F610" s="241" t="s">
        <v>153</v>
      </c>
      <c r="G610" s="239"/>
      <c r="H610" s="242">
        <v>362.20999999999998</v>
      </c>
      <c r="I610" s="243"/>
      <c r="J610" s="239"/>
      <c r="K610" s="239"/>
      <c r="L610" s="244"/>
      <c r="M610" s="245"/>
      <c r="N610" s="246"/>
      <c r="O610" s="246"/>
      <c r="P610" s="246"/>
      <c r="Q610" s="246"/>
      <c r="R610" s="246"/>
      <c r="S610" s="246"/>
      <c r="T610" s="247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8" t="s">
        <v>144</v>
      </c>
      <c r="AU610" s="248" t="s">
        <v>83</v>
      </c>
      <c r="AV610" s="14" t="s">
        <v>140</v>
      </c>
      <c r="AW610" s="14" t="s">
        <v>35</v>
      </c>
      <c r="AX610" s="14" t="s">
        <v>81</v>
      </c>
      <c r="AY610" s="248" t="s">
        <v>133</v>
      </c>
    </row>
    <row r="611" s="2" customFormat="1" ht="24.15" customHeight="1">
      <c r="A611" s="40"/>
      <c r="B611" s="41"/>
      <c r="C611" s="262" t="s">
        <v>1179</v>
      </c>
      <c r="D611" s="262" t="s">
        <v>363</v>
      </c>
      <c r="E611" s="263" t="s">
        <v>1180</v>
      </c>
      <c r="F611" s="264" t="s">
        <v>1181</v>
      </c>
      <c r="G611" s="265" t="s">
        <v>253</v>
      </c>
      <c r="H611" s="266">
        <v>0.36199999999999999</v>
      </c>
      <c r="I611" s="267"/>
      <c r="J611" s="268">
        <f>ROUND(I611*H611,2)</f>
        <v>0</v>
      </c>
      <c r="K611" s="269"/>
      <c r="L611" s="270"/>
      <c r="M611" s="271" t="s">
        <v>19</v>
      </c>
      <c r="N611" s="272" t="s">
        <v>44</v>
      </c>
      <c r="O611" s="86"/>
      <c r="P611" s="217">
        <f>O611*H611</f>
        <v>0</v>
      </c>
      <c r="Q611" s="217">
        <v>1</v>
      </c>
      <c r="R611" s="217">
        <f>Q611*H611</f>
        <v>0.36199999999999999</v>
      </c>
      <c r="S611" s="217">
        <v>0</v>
      </c>
      <c r="T611" s="218">
        <f>S611*H611</f>
        <v>0</v>
      </c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R611" s="219" t="s">
        <v>499</v>
      </c>
      <c r="AT611" s="219" t="s">
        <v>363</v>
      </c>
      <c r="AU611" s="219" t="s">
        <v>83</v>
      </c>
      <c r="AY611" s="19" t="s">
        <v>133</v>
      </c>
      <c r="BE611" s="220">
        <f>IF(N611="základní",J611,0)</f>
        <v>0</v>
      </c>
      <c r="BF611" s="220">
        <f>IF(N611="snížená",J611,0)</f>
        <v>0</v>
      </c>
      <c r="BG611" s="220">
        <f>IF(N611="zákl. přenesená",J611,0)</f>
        <v>0</v>
      </c>
      <c r="BH611" s="220">
        <f>IF(N611="sníž. přenesená",J611,0)</f>
        <v>0</v>
      </c>
      <c r="BI611" s="220">
        <f>IF(N611="nulová",J611,0)</f>
        <v>0</v>
      </c>
      <c r="BJ611" s="19" t="s">
        <v>81</v>
      </c>
      <c r="BK611" s="220">
        <f>ROUND(I611*H611,2)</f>
        <v>0</v>
      </c>
      <c r="BL611" s="19" t="s">
        <v>233</v>
      </c>
      <c r="BM611" s="219" t="s">
        <v>1182</v>
      </c>
    </row>
    <row r="612" s="13" customFormat="1">
      <c r="A612" s="13"/>
      <c r="B612" s="226"/>
      <c r="C612" s="227"/>
      <c r="D612" s="228" t="s">
        <v>144</v>
      </c>
      <c r="E612" s="227"/>
      <c r="F612" s="230" t="s">
        <v>1183</v>
      </c>
      <c r="G612" s="227"/>
      <c r="H612" s="231">
        <v>0.36199999999999999</v>
      </c>
      <c r="I612" s="232"/>
      <c r="J612" s="227"/>
      <c r="K612" s="227"/>
      <c r="L612" s="233"/>
      <c r="M612" s="234"/>
      <c r="N612" s="235"/>
      <c r="O612" s="235"/>
      <c r="P612" s="235"/>
      <c r="Q612" s="235"/>
      <c r="R612" s="235"/>
      <c r="S612" s="235"/>
      <c r="T612" s="236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7" t="s">
        <v>144</v>
      </c>
      <c r="AU612" s="237" t="s">
        <v>83</v>
      </c>
      <c r="AV612" s="13" t="s">
        <v>83</v>
      </c>
      <c r="AW612" s="13" t="s">
        <v>4</v>
      </c>
      <c r="AX612" s="13" t="s">
        <v>81</v>
      </c>
      <c r="AY612" s="237" t="s">
        <v>133</v>
      </c>
    </row>
    <row r="613" s="2" customFormat="1" ht="49.05" customHeight="1">
      <c r="A613" s="40"/>
      <c r="B613" s="41"/>
      <c r="C613" s="207" t="s">
        <v>1184</v>
      </c>
      <c r="D613" s="207" t="s">
        <v>136</v>
      </c>
      <c r="E613" s="208" t="s">
        <v>1185</v>
      </c>
      <c r="F613" s="209" t="s">
        <v>1186</v>
      </c>
      <c r="G613" s="210" t="s">
        <v>253</v>
      </c>
      <c r="H613" s="211">
        <v>0.42999999999999999</v>
      </c>
      <c r="I613" s="212"/>
      <c r="J613" s="213">
        <f>ROUND(I613*H613,2)</f>
        <v>0</v>
      </c>
      <c r="K613" s="214"/>
      <c r="L613" s="46"/>
      <c r="M613" s="215" t="s">
        <v>19</v>
      </c>
      <c r="N613" s="216" t="s">
        <v>44</v>
      </c>
      <c r="O613" s="86"/>
      <c r="P613" s="217">
        <f>O613*H613</f>
        <v>0</v>
      </c>
      <c r="Q613" s="217">
        <v>0</v>
      </c>
      <c r="R613" s="217">
        <f>Q613*H613</f>
        <v>0</v>
      </c>
      <c r="S613" s="217">
        <v>0</v>
      </c>
      <c r="T613" s="218">
        <f>S613*H613</f>
        <v>0</v>
      </c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R613" s="219" t="s">
        <v>233</v>
      </c>
      <c r="AT613" s="219" t="s">
        <v>136</v>
      </c>
      <c r="AU613" s="219" t="s">
        <v>83</v>
      </c>
      <c r="AY613" s="19" t="s">
        <v>133</v>
      </c>
      <c r="BE613" s="220">
        <f>IF(N613="základní",J613,0)</f>
        <v>0</v>
      </c>
      <c r="BF613" s="220">
        <f>IF(N613="snížená",J613,0)</f>
        <v>0</v>
      </c>
      <c r="BG613" s="220">
        <f>IF(N613="zákl. přenesená",J613,0)</f>
        <v>0</v>
      </c>
      <c r="BH613" s="220">
        <f>IF(N613="sníž. přenesená",J613,0)</f>
        <v>0</v>
      </c>
      <c r="BI613" s="220">
        <f>IF(N613="nulová",J613,0)</f>
        <v>0</v>
      </c>
      <c r="BJ613" s="19" t="s">
        <v>81</v>
      </c>
      <c r="BK613" s="220">
        <f>ROUND(I613*H613,2)</f>
        <v>0</v>
      </c>
      <c r="BL613" s="19" t="s">
        <v>233</v>
      </c>
      <c r="BM613" s="219" t="s">
        <v>1187</v>
      </c>
    </row>
    <row r="614" s="2" customFormat="1">
      <c r="A614" s="40"/>
      <c r="B614" s="41"/>
      <c r="C614" s="42"/>
      <c r="D614" s="221" t="s">
        <v>142</v>
      </c>
      <c r="E614" s="42"/>
      <c r="F614" s="222" t="s">
        <v>1188</v>
      </c>
      <c r="G614" s="42"/>
      <c r="H614" s="42"/>
      <c r="I614" s="223"/>
      <c r="J614" s="42"/>
      <c r="K614" s="42"/>
      <c r="L614" s="46"/>
      <c r="M614" s="224"/>
      <c r="N614" s="225"/>
      <c r="O614" s="86"/>
      <c r="P614" s="86"/>
      <c r="Q614" s="86"/>
      <c r="R614" s="86"/>
      <c r="S614" s="86"/>
      <c r="T614" s="87"/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T614" s="19" t="s">
        <v>142</v>
      </c>
      <c r="AU614" s="19" t="s">
        <v>83</v>
      </c>
    </row>
    <row r="615" s="12" customFormat="1" ht="22.8" customHeight="1">
      <c r="A615" s="12"/>
      <c r="B615" s="191"/>
      <c r="C615" s="192"/>
      <c r="D615" s="193" t="s">
        <v>72</v>
      </c>
      <c r="E615" s="205" t="s">
        <v>1189</v>
      </c>
      <c r="F615" s="205" t="s">
        <v>1190</v>
      </c>
      <c r="G615" s="192"/>
      <c r="H615" s="192"/>
      <c r="I615" s="195"/>
      <c r="J615" s="206">
        <f>BK615</f>
        <v>0</v>
      </c>
      <c r="K615" s="192"/>
      <c r="L615" s="197"/>
      <c r="M615" s="198"/>
      <c r="N615" s="199"/>
      <c r="O615" s="199"/>
      <c r="P615" s="200">
        <f>SUM(P616:P629)</f>
        <v>0</v>
      </c>
      <c r="Q615" s="199"/>
      <c r="R615" s="200">
        <f>SUM(R616:R629)</f>
        <v>0.5469679999999999</v>
      </c>
      <c r="S615" s="199"/>
      <c r="T615" s="201">
        <f>SUM(T616:T629)</f>
        <v>0</v>
      </c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R615" s="202" t="s">
        <v>83</v>
      </c>
      <c r="AT615" s="203" t="s">
        <v>72</v>
      </c>
      <c r="AU615" s="203" t="s">
        <v>81</v>
      </c>
      <c r="AY615" s="202" t="s">
        <v>133</v>
      </c>
      <c r="BK615" s="204">
        <f>SUM(BK616:BK629)</f>
        <v>0</v>
      </c>
    </row>
    <row r="616" s="2" customFormat="1" ht="24.15" customHeight="1">
      <c r="A616" s="40"/>
      <c r="B616" s="41"/>
      <c r="C616" s="207" t="s">
        <v>1191</v>
      </c>
      <c r="D616" s="207" t="s">
        <v>136</v>
      </c>
      <c r="E616" s="208" t="s">
        <v>1192</v>
      </c>
      <c r="F616" s="209" t="s">
        <v>1193</v>
      </c>
      <c r="G616" s="210" t="s">
        <v>148</v>
      </c>
      <c r="H616" s="211">
        <v>12.6</v>
      </c>
      <c r="I616" s="212"/>
      <c r="J616" s="213">
        <f>ROUND(I616*H616,2)</f>
        <v>0</v>
      </c>
      <c r="K616" s="214"/>
      <c r="L616" s="46"/>
      <c r="M616" s="215" t="s">
        <v>19</v>
      </c>
      <c r="N616" s="216" t="s">
        <v>44</v>
      </c>
      <c r="O616" s="86"/>
      <c r="P616" s="217">
        <f>O616*H616</f>
        <v>0</v>
      </c>
      <c r="Q616" s="217">
        <v>0</v>
      </c>
      <c r="R616" s="217">
        <f>Q616*H616</f>
        <v>0</v>
      </c>
      <c r="S616" s="217">
        <v>0</v>
      </c>
      <c r="T616" s="218">
        <f>S616*H616</f>
        <v>0</v>
      </c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R616" s="219" t="s">
        <v>233</v>
      </c>
      <c r="AT616" s="219" t="s">
        <v>136</v>
      </c>
      <c r="AU616" s="219" t="s">
        <v>83</v>
      </c>
      <c r="AY616" s="19" t="s">
        <v>133</v>
      </c>
      <c r="BE616" s="220">
        <f>IF(N616="základní",J616,0)</f>
        <v>0</v>
      </c>
      <c r="BF616" s="220">
        <f>IF(N616="snížená",J616,0)</f>
        <v>0</v>
      </c>
      <c r="BG616" s="220">
        <f>IF(N616="zákl. přenesená",J616,0)</f>
        <v>0</v>
      </c>
      <c r="BH616" s="220">
        <f>IF(N616="sníž. přenesená",J616,0)</f>
        <v>0</v>
      </c>
      <c r="BI616" s="220">
        <f>IF(N616="nulová",J616,0)</f>
        <v>0</v>
      </c>
      <c r="BJ616" s="19" t="s">
        <v>81</v>
      </c>
      <c r="BK616" s="220">
        <f>ROUND(I616*H616,2)</f>
        <v>0</v>
      </c>
      <c r="BL616" s="19" t="s">
        <v>233</v>
      </c>
      <c r="BM616" s="219" t="s">
        <v>1194</v>
      </c>
    </row>
    <row r="617" s="2" customFormat="1">
      <c r="A617" s="40"/>
      <c r="B617" s="41"/>
      <c r="C617" s="42"/>
      <c r="D617" s="221" t="s">
        <v>142</v>
      </c>
      <c r="E617" s="42"/>
      <c r="F617" s="222" t="s">
        <v>1195</v>
      </c>
      <c r="G617" s="42"/>
      <c r="H617" s="42"/>
      <c r="I617" s="223"/>
      <c r="J617" s="42"/>
      <c r="K617" s="42"/>
      <c r="L617" s="46"/>
      <c r="M617" s="224"/>
      <c r="N617" s="225"/>
      <c r="O617" s="86"/>
      <c r="P617" s="86"/>
      <c r="Q617" s="86"/>
      <c r="R617" s="86"/>
      <c r="S617" s="86"/>
      <c r="T617" s="87"/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T617" s="19" t="s">
        <v>142</v>
      </c>
      <c r="AU617" s="19" t="s">
        <v>83</v>
      </c>
    </row>
    <row r="618" s="2" customFormat="1" ht="24.15" customHeight="1">
      <c r="A618" s="40"/>
      <c r="B618" s="41"/>
      <c r="C618" s="207" t="s">
        <v>1196</v>
      </c>
      <c r="D618" s="207" t="s">
        <v>136</v>
      </c>
      <c r="E618" s="208" t="s">
        <v>1197</v>
      </c>
      <c r="F618" s="209" t="s">
        <v>1198</v>
      </c>
      <c r="G618" s="210" t="s">
        <v>148</v>
      </c>
      <c r="H618" s="211">
        <v>12.6</v>
      </c>
      <c r="I618" s="212"/>
      <c r="J618" s="213">
        <f>ROUND(I618*H618,2)</f>
        <v>0</v>
      </c>
      <c r="K618" s="214"/>
      <c r="L618" s="46"/>
      <c r="M618" s="215" t="s">
        <v>19</v>
      </c>
      <c r="N618" s="216" t="s">
        <v>44</v>
      </c>
      <c r="O618" s="86"/>
      <c r="P618" s="217">
        <f>O618*H618</f>
        <v>0</v>
      </c>
      <c r="Q618" s="217">
        <v>0.00029999999999999997</v>
      </c>
      <c r="R618" s="217">
        <f>Q618*H618</f>
        <v>0.0037799999999999995</v>
      </c>
      <c r="S618" s="217">
        <v>0</v>
      </c>
      <c r="T618" s="218">
        <f>S618*H618</f>
        <v>0</v>
      </c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R618" s="219" t="s">
        <v>233</v>
      </c>
      <c r="AT618" s="219" t="s">
        <v>136</v>
      </c>
      <c r="AU618" s="219" t="s">
        <v>83</v>
      </c>
      <c r="AY618" s="19" t="s">
        <v>133</v>
      </c>
      <c r="BE618" s="220">
        <f>IF(N618="základní",J618,0)</f>
        <v>0</v>
      </c>
      <c r="BF618" s="220">
        <f>IF(N618="snížená",J618,0)</f>
        <v>0</v>
      </c>
      <c r="BG618" s="220">
        <f>IF(N618="zákl. přenesená",J618,0)</f>
        <v>0</v>
      </c>
      <c r="BH618" s="220">
        <f>IF(N618="sníž. přenesená",J618,0)</f>
        <v>0</v>
      </c>
      <c r="BI618" s="220">
        <f>IF(N618="nulová",J618,0)</f>
        <v>0</v>
      </c>
      <c r="BJ618" s="19" t="s">
        <v>81</v>
      </c>
      <c r="BK618" s="220">
        <f>ROUND(I618*H618,2)</f>
        <v>0</v>
      </c>
      <c r="BL618" s="19" t="s">
        <v>233</v>
      </c>
      <c r="BM618" s="219" t="s">
        <v>1199</v>
      </c>
    </row>
    <row r="619" s="2" customFormat="1">
      <c r="A619" s="40"/>
      <c r="B619" s="41"/>
      <c r="C619" s="42"/>
      <c r="D619" s="221" t="s">
        <v>142</v>
      </c>
      <c r="E619" s="42"/>
      <c r="F619" s="222" t="s">
        <v>1200</v>
      </c>
      <c r="G619" s="42"/>
      <c r="H619" s="42"/>
      <c r="I619" s="223"/>
      <c r="J619" s="42"/>
      <c r="K619" s="42"/>
      <c r="L619" s="46"/>
      <c r="M619" s="224"/>
      <c r="N619" s="225"/>
      <c r="O619" s="86"/>
      <c r="P619" s="86"/>
      <c r="Q619" s="86"/>
      <c r="R619" s="86"/>
      <c r="S619" s="86"/>
      <c r="T619" s="87"/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T619" s="19" t="s">
        <v>142</v>
      </c>
      <c r="AU619" s="19" t="s">
        <v>83</v>
      </c>
    </row>
    <row r="620" s="2" customFormat="1" ht="37.8" customHeight="1">
      <c r="A620" s="40"/>
      <c r="B620" s="41"/>
      <c r="C620" s="207" t="s">
        <v>1201</v>
      </c>
      <c r="D620" s="207" t="s">
        <v>136</v>
      </c>
      <c r="E620" s="208" t="s">
        <v>1202</v>
      </c>
      <c r="F620" s="209" t="s">
        <v>1203</v>
      </c>
      <c r="G620" s="210" t="s">
        <v>148</v>
      </c>
      <c r="H620" s="211">
        <v>12.6</v>
      </c>
      <c r="I620" s="212"/>
      <c r="J620" s="213">
        <f>ROUND(I620*H620,2)</f>
        <v>0</v>
      </c>
      <c r="K620" s="214"/>
      <c r="L620" s="46"/>
      <c r="M620" s="215" t="s">
        <v>19</v>
      </c>
      <c r="N620" s="216" t="s">
        <v>44</v>
      </c>
      <c r="O620" s="86"/>
      <c r="P620" s="217">
        <f>O620*H620</f>
        <v>0</v>
      </c>
      <c r="Q620" s="217">
        <v>0.0075799999999999999</v>
      </c>
      <c r="R620" s="217">
        <f>Q620*H620</f>
        <v>0.095507999999999996</v>
      </c>
      <c r="S620" s="217">
        <v>0</v>
      </c>
      <c r="T620" s="218">
        <f>S620*H620</f>
        <v>0</v>
      </c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R620" s="219" t="s">
        <v>233</v>
      </c>
      <c r="AT620" s="219" t="s">
        <v>136</v>
      </c>
      <c r="AU620" s="219" t="s">
        <v>83</v>
      </c>
      <c r="AY620" s="19" t="s">
        <v>133</v>
      </c>
      <c r="BE620" s="220">
        <f>IF(N620="základní",J620,0)</f>
        <v>0</v>
      </c>
      <c r="BF620" s="220">
        <f>IF(N620="snížená",J620,0)</f>
        <v>0</v>
      </c>
      <c r="BG620" s="220">
        <f>IF(N620="zákl. přenesená",J620,0)</f>
        <v>0</v>
      </c>
      <c r="BH620" s="220">
        <f>IF(N620="sníž. přenesená",J620,0)</f>
        <v>0</v>
      </c>
      <c r="BI620" s="220">
        <f>IF(N620="nulová",J620,0)</f>
        <v>0</v>
      </c>
      <c r="BJ620" s="19" t="s">
        <v>81</v>
      </c>
      <c r="BK620" s="220">
        <f>ROUND(I620*H620,2)</f>
        <v>0</v>
      </c>
      <c r="BL620" s="19" t="s">
        <v>233</v>
      </c>
      <c r="BM620" s="219" t="s">
        <v>1204</v>
      </c>
    </row>
    <row r="621" s="2" customFormat="1">
      <c r="A621" s="40"/>
      <c r="B621" s="41"/>
      <c r="C621" s="42"/>
      <c r="D621" s="221" t="s">
        <v>142</v>
      </c>
      <c r="E621" s="42"/>
      <c r="F621" s="222" t="s">
        <v>1205</v>
      </c>
      <c r="G621" s="42"/>
      <c r="H621" s="42"/>
      <c r="I621" s="223"/>
      <c r="J621" s="42"/>
      <c r="K621" s="42"/>
      <c r="L621" s="46"/>
      <c r="M621" s="224"/>
      <c r="N621" s="225"/>
      <c r="O621" s="86"/>
      <c r="P621" s="86"/>
      <c r="Q621" s="86"/>
      <c r="R621" s="86"/>
      <c r="S621" s="86"/>
      <c r="T621" s="87"/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T621" s="19" t="s">
        <v>142</v>
      </c>
      <c r="AU621" s="19" t="s">
        <v>83</v>
      </c>
    </row>
    <row r="622" s="2" customFormat="1" ht="37.8" customHeight="1">
      <c r="A622" s="40"/>
      <c r="B622" s="41"/>
      <c r="C622" s="207" t="s">
        <v>1206</v>
      </c>
      <c r="D622" s="207" t="s">
        <v>136</v>
      </c>
      <c r="E622" s="208" t="s">
        <v>1207</v>
      </c>
      <c r="F622" s="209" t="s">
        <v>1208</v>
      </c>
      <c r="G622" s="210" t="s">
        <v>217</v>
      </c>
      <c r="H622" s="211">
        <v>16</v>
      </c>
      <c r="I622" s="212"/>
      <c r="J622" s="213">
        <f>ROUND(I622*H622,2)</f>
        <v>0</v>
      </c>
      <c r="K622" s="214"/>
      <c r="L622" s="46"/>
      <c r="M622" s="215" t="s">
        <v>19</v>
      </c>
      <c r="N622" s="216" t="s">
        <v>44</v>
      </c>
      <c r="O622" s="86"/>
      <c r="P622" s="217">
        <f>O622*H622</f>
        <v>0</v>
      </c>
      <c r="Q622" s="217">
        <v>0.000455</v>
      </c>
      <c r="R622" s="217">
        <f>Q622*H622</f>
        <v>0.00728</v>
      </c>
      <c r="S622" s="217">
        <v>0</v>
      </c>
      <c r="T622" s="218">
        <f>S622*H622</f>
        <v>0</v>
      </c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R622" s="219" t="s">
        <v>233</v>
      </c>
      <c r="AT622" s="219" t="s">
        <v>136</v>
      </c>
      <c r="AU622" s="219" t="s">
        <v>83</v>
      </c>
      <c r="AY622" s="19" t="s">
        <v>133</v>
      </c>
      <c r="BE622" s="220">
        <f>IF(N622="základní",J622,0)</f>
        <v>0</v>
      </c>
      <c r="BF622" s="220">
        <f>IF(N622="snížená",J622,0)</f>
        <v>0</v>
      </c>
      <c r="BG622" s="220">
        <f>IF(N622="zákl. přenesená",J622,0)</f>
        <v>0</v>
      </c>
      <c r="BH622" s="220">
        <f>IF(N622="sníž. přenesená",J622,0)</f>
        <v>0</v>
      </c>
      <c r="BI622" s="220">
        <f>IF(N622="nulová",J622,0)</f>
        <v>0</v>
      </c>
      <c r="BJ622" s="19" t="s">
        <v>81</v>
      </c>
      <c r="BK622" s="220">
        <f>ROUND(I622*H622,2)</f>
        <v>0</v>
      </c>
      <c r="BL622" s="19" t="s">
        <v>233</v>
      </c>
      <c r="BM622" s="219" t="s">
        <v>1209</v>
      </c>
    </row>
    <row r="623" s="2" customFormat="1">
      <c r="A623" s="40"/>
      <c r="B623" s="41"/>
      <c r="C623" s="42"/>
      <c r="D623" s="221" t="s">
        <v>142</v>
      </c>
      <c r="E623" s="42"/>
      <c r="F623" s="222" t="s">
        <v>1210</v>
      </c>
      <c r="G623" s="42"/>
      <c r="H623" s="42"/>
      <c r="I623" s="223"/>
      <c r="J623" s="42"/>
      <c r="K623" s="42"/>
      <c r="L623" s="46"/>
      <c r="M623" s="224"/>
      <c r="N623" s="225"/>
      <c r="O623" s="86"/>
      <c r="P623" s="86"/>
      <c r="Q623" s="86"/>
      <c r="R623" s="86"/>
      <c r="S623" s="86"/>
      <c r="T623" s="87"/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T623" s="19" t="s">
        <v>142</v>
      </c>
      <c r="AU623" s="19" t="s">
        <v>83</v>
      </c>
    </row>
    <row r="624" s="2" customFormat="1" ht="33" customHeight="1">
      <c r="A624" s="40"/>
      <c r="B624" s="41"/>
      <c r="C624" s="262" t="s">
        <v>1211</v>
      </c>
      <c r="D624" s="262" t="s">
        <v>363</v>
      </c>
      <c r="E624" s="263" t="s">
        <v>1212</v>
      </c>
      <c r="F624" s="264" t="s">
        <v>1213</v>
      </c>
      <c r="G624" s="265" t="s">
        <v>148</v>
      </c>
      <c r="H624" s="266">
        <v>5</v>
      </c>
      <c r="I624" s="267"/>
      <c r="J624" s="268">
        <f>ROUND(I624*H624,2)</f>
        <v>0</v>
      </c>
      <c r="K624" s="269"/>
      <c r="L624" s="270"/>
      <c r="M624" s="271" t="s">
        <v>19</v>
      </c>
      <c r="N624" s="272" t="s">
        <v>44</v>
      </c>
      <c r="O624" s="86"/>
      <c r="P624" s="217">
        <f>O624*H624</f>
        <v>0</v>
      </c>
      <c r="Q624" s="217">
        <v>0.019199999999999998</v>
      </c>
      <c r="R624" s="217">
        <f>Q624*H624</f>
        <v>0.095999999999999988</v>
      </c>
      <c r="S624" s="217">
        <v>0</v>
      </c>
      <c r="T624" s="218">
        <f>S624*H624</f>
        <v>0</v>
      </c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R624" s="219" t="s">
        <v>499</v>
      </c>
      <c r="AT624" s="219" t="s">
        <v>363</v>
      </c>
      <c r="AU624" s="219" t="s">
        <v>83</v>
      </c>
      <c r="AY624" s="19" t="s">
        <v>133</v>
      </c>
      <c r="BE624" s="220">
        <f>IF(N624="základní",J624,0)</f>
        <v>0</v>
      </c>
      <c r="BF624" s="220">
        <f>IF(N624="snížená",J624,0)</f>
        <v>0</v>
      </c>
      <c r="BG624" s="220">
        <f>IF(N624="zákl. přenesená",J624,0)</f>
        <v>0</v>
      </c>
      <c r="BH624" s="220">
        <f>IF(N624="sníž. přenesená",J624,0)</f>
        <v>0</v>
      </c>
      <c r="BI624" s="220">
        <f>IF(N624="nulová",J624,0)</f>
        <v>0</v>
      </c>
      <c r="BJ624" s="19" t="s">
        <v>81</v>
      </c>
      <c r="BK624" s="220">
        <f>ROUND(I624*H624,2)</f>
        <v>0</v>
      </c>
      <c r="BL624" s="19" t="s">
        <v>233</v>
      </c>
      <c r="BM624" s="219" t="s">
        <v>1214</v>
      </c>
    </row>
    <row r="625" s="2" customFormat="1" ht="37.8" customHeight="1">
      <c r="A625" s="40"/>
      <c r="B625" s="41"/>
      <c r="C625" s="207" t="s">
        <v>1215</v>
      </c>
      <c r="D625" s="207" t="s">
        <v>136</v>
      </c>
      <c r="E625" s="208" t="s">
        <v>1216</v>
      </c>
      <c r="F625" s="209" t="s">
        <v>1217</v>
      </c>
      <c r="G625" s="210" t="s">
        <v>148</v>
      </c>
      <c r="H625" s="211">
        <v>12.6</v>
      </c>
      <c r="I625" s="212"/>
      <c r="J625" s="213">
        <f>ROUND(I625*H625,2)</f>
        <v>0</v>
      </c>
      <c r="K625" s="214"/>
      <c r="L625" s="46"/>
      <c r="M625" s="215" t="s">
        <v>19</v>
      </c>
      <c r="N625" s="216" t="s">
        <v>44</v>
      </c>
      <c r="O625" s="86"/>
      <c r="P625" s="217">
        <f>O625*H625</f>
        <v>0</v>
      </c>
      <c r="Q625" s="217">
        <v>0.0060000000000000001</v>
      </c>
      <c r="R625" s="217">
        <f>Q625*H625</f>
        <v>0.075600000000000001</v>
      </c>
      <c r="S625" s="217">
        <v>0</v>
      </c>
      <c r="T625" s="218">
        <f>S625*H625</f>
        <v>0</v>
      </c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R625" s="219" t="s">
        <v>233</v>
      </c>
      <c r="AT625" s="219" t="s">
        <v>136</v>
      </c>
      <c r="AU625" s="219" t="s">
        <v>83</v>
      </c>
      <c r="AY625" s="19" t="s">
        <v>133</v>
      </c>
      <c r="BE625" s="220">
        <f>IF(N625="základní",J625,0)</f>
        <v>0</v>
      </c>
      <c r="BF625" s="220">
        <f>IF(N625="snížená",J625,0)</f>
        <v>0</v>
      </c>
      <c r="BG625" s="220">
        <f>IF(N625="zákl. přenesená",J625,0)</f>
        <v>0</v>
      </c>
      <c r="BH625" s="220">
        <f>IF(N625="sníž. přenesená",J625,0)</f>
        <v>0</v>
      </c>
      <c r="BI625" s="220">
        <f>IF(N625="nulová",J625,0)</f>
        <v>0</v>
      </c>
      <c r="BJ625" s="19" t="s">
        <v>81</v>
      </c>
      <c r="BK625" s="220">
        <f>ROUND(I625*H625,2)</f>
        <v>0</v>
      </c>
      <c r="BL625" s="19" t="s">
        <v>233</v>
      </c>
      <c r="BM625" s="219" t="s">
        <v>1218</v>
      </c>
    </row>
    <row r="626" s="2" customFormat="1">
      <c r="A626" s="40"/>
      <c r="B626" s="41"/>
      <c r="C626" s="42"/>
      <c r="D626" s="221" t="s">
        <v>142</v>
      </c>
      <c r="E626" s="42"/>
      <c r="F626" s="222" t="s">
        <v>1219</v>
      </c>
      <c r="G626" s="42"/>
      <c r="H626" s="42"/>
      <c r="I626" s="223"/>
      <c r="J626" s="42"/>
      <c r="K626" s="42"/>
      <c r="L626" s="46"/>
      <c r="M626" s="224"/>
      <c r="N626" s="225"/>
      <c r="O626" s="86"/>
      <c r="P626" s="86"/>
      <c r="Q626" s="86"/>
      <c r="R626" s="86"/>
      <c r="S626" s="86"/>
      <c r="T626" s="87"/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T626" s="19" t="s">
        <v>142</v>
      </c>
      <c r="AU626" s="19" t="s">
        <v>83</v>
      </c>
    </row>
    <row r="627" s="2" customFormat="1" ht="33" customHeight="1">
      <c r="A627" s="40"/>
      <c r="B627" s="41"/>
      <c r="C627" s="262" t="s">
        <v>1220</v>
      </c>
      <c r="D627" s="262" t="s">
        <v>363</v>
      </c>
      <c r="E627" s="263" t="s">
        <v>1212</v>
      </c>
      <c r="F627" s="264" t="s">
        <v>1213</v>
      </c>
      <c r="G627" s="265" t="s">
        <v>148</v>
      </c>
      <c r="H627" s="266">
        <v>14</v>
      </c>
      <c r="I627" s="267"/>
      <c r="J627" s="268">
        <f>ROUND(I627*H627,2)</f>
        <v>0</v>
      </c>
      <c r="K627" s="269"/>
      <c r="L627" s="270"/>
      <c r="M627" s="271" t="s">
        <v>19</v>
      </c>
      <c r="N627" s="272" t="s">
        <v>44</v>
      </c>
      <c r="O627" s="86"/>
      <c r="P627" s="217">
        <f>O627*H627</f>
        <v>0</v>
      </c>
      <c r="Q627" s="217">
        <v>0.019199999999999998</v>
      </c>
      <c r="R627" s="217">
        <f>Q627*H627</f>
        <v>0.26879999999999998</v>
      </c>
      <c r="S627" s="217">
        <v>0</v>
      </c>
      <c r="T627" s="218">
        <f>S627*H627</f>
        <v>0</v>
      </c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R627" s="219" t="s">
        <v>499</v>
      </c>
      <c r="AT627" s="219" t="s">
        <v>363</v>
      </c>
      <c r="AU627" s="219" t="s">
        <v>83</v>
      </c>
      <c r="AY627" s="19" t="s">
        <v>133</v>
      </c>
      <c r="BE627" s="220">
        <f>IF(N627="základní",J627,0)</f>
        <v>0</v>
      </c>
      <c r="BF627" s="220">
        <f>IF(N627="snížená",J627,0)</f>
        <v>0</v>
      </c>
      <c r="BG627" s="220">
        <f>IF(N627="zákl. přenesená",J627,0)</f>
        <v>0</v>
      </c>
      <c r="BH627" s="220">
        <f>IF(N627="sníž. přenesená",J627,0)</f>
        <v>0</v>
      </c>
      <c r="BI627" s="220">
        <f>IF(N627="nulová",J627,0)</f>
        <v>0</v>
      </c>
      <c r="BJ627" s="19" t="s">
        <v>81</v>
      </c>
      <c r="BK627" s="220">
        <f>ROUND(I627*H627,2)</f>
        <v>0</v>
      </c>
      <c r="BL627" s="19" t="s">
        <v>233</v>
      </c>
      <c r="BM627" s="219" t="s">
        <v>1221</v>
      </c>
    </row>
    <row r="628" s="2" customFormat="1" ht="49.05" customHeight="1">
      <c r="A628" s="40"/>
      <c r="B628" s="41"/>
      <c r="C628" s="207" t="s">
        <v>1222</v>
      </c>
      <c r="D628" s="207" t="s">
        <v>136</v>
      </c>
      <c r="E628" s="208" t="s">
        <v>1223</v>
      </c>
      <c r="F628" s="209" t="s">
        <v>1224</v>
      </c>
      <c r="G628" s="210" t="s">
        <v>253</v>
      </c>
      <c r="H628" s="211">
        <v>0.54700000000000004</v>
      </c>
      <c r="I628" s="212"/>
      <c r="J628" s="213">
        <f>ROUND(I628*H628,2)</f>
        <v>0</v>
      </c>
      <c r="K628" s="214"/>
      <c r="L628" s="46"/>
      <c r="M628" s="215" t="s">
        <v>19</v>
      </c>
      <c r="N628" s="216" t="s">
        <v>44</v>
      </c>
      <c r="O628" s="86"/>
      <c r="P628" s="217">
        <f>O628*H628</f>
        <v>0</v>
      </c>
      <c r="Q628" s="217">
        <v>0</v>
      </c>
      <c r="R628" s="217">
        <f>Q628*H628</f>
        <v>0</v>
      </c>
      <c r="S628" s="217">
        <v>0</v>
      </c>
      <c r="T628" s="218">
        <f>S628*H628</f>
        <v>0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19" t="s">
        <v>233</v>
      </c>
      <c r="AT628" s="219" t="s">
        <v>136</v>
      </c>
      <c r="AU628" s="219" t="s">
        <v>83</v>
      </c>
      <c r="AY628" s="19" t="s">
        <v>133</v>
      </c>
      <c r="BE628" s="220">
        <f>IF(N628="základní",J628,0)</f>
        <v>0</v>
      </c>
      <c r="BF628" s="220">
        <f>IF(N628="snížená",J628,0)</f>
        <v>0</v>
      </c>
      <c r="BG628" s="220">
        <f>IF(N628="zákl. přenesená",J628,0)</f>
        <v>0</v>
      </c>
      <c r="BH628" s="220">
        <f>IF(N628="sníž. přenesená",J628,0)</f>
        <v>0</v>
      </c>
      <c r="BI628" s="220">
        <f>IF(N628="nulová",J628,0)</f>
        <v>0</v>
      </c>
      <c r="BJ628" s="19" t="s">
        <v>81</v>
      </c>
      <c r="BK628" s="220">
        <f>ROUND(I628*H628,2)</f>
        <v>0</v>
      </c>
      <c r="BL628" s="19" t="s">
        <v>233</v>
      </c>
      <c r="BM628" s="219" t="s">
        <v>1225</v>
      </c>
    </row>
    <row r="629" s="2" customFormat="1">
      <c r="A629" s="40"/>
      <c r="B629" s="41"/>
      <c r="C629" s="42"/>
      <c r="D629" s="221" t="s">
        <v>142</v>
      </c>
      <c r="E629" s="42"/>
      <c r="F629" s="222" t="s">
        <v>1226</v>
      </c>
      <c r="G629" s="42"/>
      <c r="H629" s="42"/>
      <c r="I629" s="223"/>
      <c r="J629" s="42"/>
      <c r="K629" s="42"/>
      <c r="L629" s="46"/>
      <c r="M629" s="224"/>
      <c r="N629" s="225"/>
      <c r="O629" s="86"/>
      <c r="P629" s="86"/>
      <c r="Q629" s="86"/>
      <c r="R629" s="86"/>
      <c r="S629" s="86"/>
      <c r="T629" s="87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T629" s="19" t="s">
        <v>142</v>
      </c>
      <c r="AU629" s="19" t="s">
        <v>83</v>
      </c>
    </row>
    <row r="630" s="12" customFormat="1" ht="22.8" customHeight="1">
      <c r="A630" s="12"/>
      <c r="B630" s="191"/>
      <c r="C630" s="192"/>
      <c r="D630" s="193" t="s">
        <v>72</v>
      </c>
      <c r="E630" s="205" t="s">
        <v>1227</v>
      </c>
      <c r="F630" s="205" t="s">
        <v>1228</v>
      </c>
      <c r="G630" s="192"/>
      <c r="H630" s="192"/>
      <c r="I630" s="195"/>
      <c r="J630" s="206">
        <f>BK630</f>
        <v>0</v>
      </c>
      <c r="K630" s="192"/>
      <c r="L630" s="197"/>
      <c r="M630" s="198"/>
      <c r="N630" s="199"/>
      <c r="O630" s="199"/>
      <c r="P630" s="200">
        <f>SUM(P631:P664)</f>
        <v>0</v>
      </c>
      <c r="Q630" s="199"/>
      <c r="R630" s="200">
        <f>SUM(R631:R664)</f>
        <v>2.4823890000000004</v>
      </c>
      <c r="S630" s="199"/>
      <c r="T630" s="201">
        <f>SUM(T631:T664)</f>
        <v>0</v>
      </c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R630" s="202" t="s">
        <v>83</v>
      </c>
      <c r="AT630" s="203" t="s">
        <v>72</v>
      </c>
      <c r="AU630" s="203" t="s">
        <v>81</v>
      </c>
      <c r="AY630" s="202" t="s">
        <v>133</v>
      </c>
      <c r="BK630" s="204">
        <f>SUM(BK631:BK664)</f>
        <v>0</v>
      </c>
    </row>
    <row r="631" s="2" customFormat="1" ht="33" customHeight="1">
      <c r="A631" s="40"/>
      <c r="B631" s="41"/>
      <c r="C631" s="207" t="s">
        <v>1229</v>
      </c>
      <c r="D631" s="207" t="s">
        <v>136</v>
      </c>
      <c r="E631" s="208" t="s">
        <v>1230</v>
      </c>
      <c r="F631" s="209" t="s">
        <v>1231</v>
      </c>
      <c r="G631" s="210" t="s">
        <v>148</v>
      </c>
      <c r="H631" s="211">
        <v>224.08000000000001</v>
      </c>
      <c r="I631" s="212"/>
      <c r="J631" s="213">
        <f>ROUND(I631*H631,2)</f>
        <v>0</v>
      </c>
      <c r="K631" s="214"/>
      <c r="L631" s="46"/>
      <c r="M631" s="215" t="s">
        <v>19</v>
      </c>
      <c r="N631" s="216" t="s">
        <v>44</v>
      </c>
      <c r="O631" s="86"/>
      <c r="P631" s="217">
        <f>O631*H631</f>
        <v>0</v>
      </c>
      <c r="Q631" s="217">
        <v>3.0000000000000001E-05</v>
      </c>
      <c r="R631" s="217">
        <f>Q631*H631</f>
        <v>0.0067224000000000008</v>
      </c>
      <c r="S631" s="217">
        <v>0</v>
      </c>
      <c r="T631" s="218">
        <f>S631*H631</f>
        <v>0</v>
      </c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R631" s="219" t="s">
        <v>233</v>
      </c>
      <c r="AT631" s="219" t="s">
        <v>136</v>
      </c>
      <c r="AU631" s="219" t="s">
        <v>83</v>
      </c>
      <c r="AY631" s="19" t="s">
        <v>133</v>
      </c>
      <c r="BE631" s="220">
        <f>IF(N631="základní",J631,0)</f>
        <v>0</v>
      </c>
      <c r="BF631" s="220">
        <f>IF(N631="snížená",J631,0)</f>
        <v>0</v>
      </c>
      <c r="BG631" s="220">
        <f>IF(N631="zákl. přenesená",J631,0)</f>
        <v>0</v>
      </c>
      <c r="BH631" s="220">
        <f>IF(N631="sníž. přenesená",J631,0)</f>
        <v>0</v>
      </c>
      <c r="BI631" s="220">
        <f>IF(N631="nulová",J631,0)</f>
        <v>0</v>
      </c>
      <c r="BJ631" s="19" t="s">
        <v>81</v>
      </c>
      <c r="BK631" s="220">
        <f>ROUND(I631*H631,2)</f>
        <v>0</v>
      </c>
      <c r="BL631" s="19" t="s">
        <v>233</v>
      </c>
      <c r="BM631" s="219" t="s">
        <v>1232</v>
      </c>
    </row>
    <row r="632" s="15" customFormat="1">
      <c r="A632" s="15"/>
      <c r="B632" s="249"/>
      <c r="C632" s="250"/>
      <c r="D632" s="228" t="s">
        <v>144</v>
      </c>
      <c r="E632" s="251" t="s">
        <v>19</v>
      </c>
      <c r="F632" s="252" t="s">
        <v>1233</v>
      </c>
      <c r="G632" s="250"/>
      <c r="H632" s="251" t="s">
        <v>19</v>
      </c>
      <c r="I632" s="253"/>
      <c r="J632" s="250"/>
      <c r="K632" s="250"/>
      <c r="L632" s="254"/>
      <c r="M632" s="255"/>
      <c r="N632" s="256"/>
      <c r="O632" s="256"/>
      <c r="P632" s="256"/>
      <c r="Q632" s="256"/>
      <c r="R632" s="256"/>
      <c r="S632" s="256"/>
      <c r="T632" s="257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58" t="s">
        <v>144</v>
      </c>
      <c r="AU632" s="258" t="s">
        <v>83</v>
      </c>
      <c r="AV632" s="15" t="s">
        <v>81</v>
      </c>
      <c r="AW632" s="15" t="s">
        <v>35</v>
      </c>
      <c r="AX632" s="15" t="s">
        <v>73</v>
      </c>
      <c r="AY632" s="258" t="s">
        <v>133</v>
      </c>
    </row>
    <row r="633" s="13" customFormat="1">
      <c r="A633" s="13"/>
      <c r="B633" s="226"/>
      <c r="C633" s="227"/>
      <c r="D633" s="228" t="s">
        <v>144</v>
      </c>
      <c r="E633" s="229" t="s">
        <v>19</v>
      </c>
      <c r="F633" s="230" t="s">
        <v>1234</v>
      </c>
      <c r="G633" s="227"/>
      <c r="H633" s="231">
        <v>224.08000000000001</v>
      </c>
      <c r="I633" s="232"/>
      <c r="J633" s="227"/>
      <c r="K633" s="227"/>
      <c r="L633" s="233"/>
      <c r="M633" s="234"/>
      <c r="N633" s="235"/>
      <c r="O633" s="235"/>
      <c r="P633" s="235"/>
      <c r="Q633" s="235"/>
      <c r="R633" s="235"/>
      <c r="S633" s="235"/>
      <c r="T633" s="236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7" t="s">
        <v>144</v>
      </c>
      <c r="AU633" s="237" t="s">
        <v>83</v>
      </c>
      <c r="AV633" s="13" t="s">
        <v>83</v>
      </c>
      <c r="AW633" s="13" t="s">
        <v>35</v>
      </c>
      <c r="AX633" s="13" t="s">
        <v>81</v>
      </c>
      <c r="AY633" s="237" t="s">
        <v>133</v>
      </c>
    </row>
    <row r="634" s="2" customFormat="1" ht="37.8" customHeight="1">
      <c r="A634" s="40"/>
      <c r="B634" s="41"/>
      <c r="C634" s="207" t="s">
        <v>1235</v>
      </c>
      <c r="D634" s="207" t="s">
        <v>136</v>
      </c>
      <c r="E634" s="208" t="s">
        <v>1236</v>
      </c>
      <c r="F634" s="209" t="s">
        <v>1237</v>
      </c>
      <c r="G634" s="210" t="s">
        <v>148</v>
      </c>
      <c r="H634" s="211">
        <v>224.08000000000001</v>
      </c>
      <c r="I634" s="212"/>
      <c r="J634" s="213">
        <f>ROUND(I634*H634,2)</f>
        <v>0</v>
      </c>
      <c r="K634" s="214"/>
      <c r="L634" s="46"/>
      <c r="M634" s="215" t="s">
        <v>19</v>
      </c>
      <c r="N634" s="216" t="s">
        <v>44</v>
      </c>
      <c r="O634" s="86"/>
      <c r="P634" s="217">
        <f>O634*H634</f>
        <v>0</v>
      </c>
      <c r="Q634" s="217">
        <v>0.0074999999999999997</v>
      </c>
      <c r="R634" s="217">
        <f>Q634*H634</f>
        <v>1.6806000000000001</v>
      </c>
      <c r="S634" s="217">
        <v>0</v>
      </c>
      <c r="T634" s="218">
        <f>S634*H634</f>
        <v>0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19" t="s">
        <v>233</v>
      </c>
      <c r="AT634" s="219" t="s">
        <v>136</v>
      </c>
      <c r="AU634" s="219" t="s">
        <v>83</v>
      </c>
      <c r="AY634" s="19" t="s">
        <v>133</v>
      </c>
      <c r="BE634" s="220">
        <f>IF(N634="základní",J634,0)</f>
        <v>0</v>
      </c>
      <c r="BF634" s="220">
        <f>IF(N634="snížená",J634,0)</f>
        <v>0</v>
      </c>
      <c r="BG634" s="220">
        <f>IF(N634="zákl. přenesená",J634,0)</f>
        <v>0</v>
      </c>
      <c r="BH634" s="220">
        <f>IF(N634="sníž. přenesená",J634,0)</f>
        <v>0</v>
      </c>
      <c r="BI634" s="220">
        <f>IF(N634="nulová",J634,0)</f>
        <v>0</v>
      </c>
      <c r="BJ634" s="19" t="s">
        <v>81</v>
      </c>
      <c r="BK634" s="220">
        <f>ROUND(I634*H634,2)</f>
        <v>0</v>
      </c>
      <c r="BL634" s="19" t="s">
        <v>233</v>
      </c>
      <c r="BM634" s="219" t="s">
        <v>1238</v>
      </c>
    </row>
    <row r="635" s="2" customFormat="1">
      <c r="A635" s="40"/>
      <c r="B635" s="41"/>
      <c r="C635" s="42"/>
      <c r="D635" s="221" t="s">
        <v>142</v>
      </c>
      <c r="E635" s="42"/>
      <c r="F635" s="222" t="s">
        <v>1239</v>
      </c>
      <c r="G635" s="42"/>
      <c r="H635" s="42"/>
      <c r="I635" s="223"/>
      <c r="J635" s="42"/>
      <c r="K635" s="42"/>
      <c r="L635" s="46"/>
      <c r="M635" s="224"/>
      <c r="N635" s="225"/>
      <c r="O635" s="86"/>
      <c r="P635" s="86"/>
      <c r="Q635" s="86"/>
      <c r="R635" s="86"/>
      <c r="S635" s="86"/>
      <c r="T635" s="87"/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T635" s="19" t="s">
        <v>142</v>
      </c>
      <c r="AU635" s="19" t="s">
        <v>83</v>
      </c>
    </row>
    <row r="636" s="2" customFormat="1" ht="24.15" customHeight="1">
      <c r="A636" s="40"/>
      <c r="B636" s="41"/>
      <c r="C636" s="207" t="s">
        <v>1240</v>
      </c>
      <c r="D636" s="207" t="s">
        <v>136</v>
      </c>
      <c r="E636" s="208" t="s">
        <v>1241</v>
      </c>
      <c r="F636" s="209" t="s">
        <v>1242</v>
      </c>
      <c r="G636" s="210" t="s">
        <v>148</v>
      </c>
      <c r="H636" s="211">
        <v>241.51599999999999</v>
      </c>
      <c r="I636" s="212"/>
      <c r="J636" s="213">
        <f>ROUND(I636*H636,2)</f>
        <v>0</v>
      </c>
      <c r="K636" s="214"/>
      <c r="L636" s="46"/>
      <c r="M636" s="215" t="s">
        <v>19</v>
      </c>
      <c r="N636" s="216" t="s">
        <v>44</v>
      </c>
      <c r="O636" s="86"/>
      <c r="P636" s="217">
        <f>O636*H636</f>
        <v>0</v>
      </c>
      <c r="Q636" s="217">
        <v>0.00029999999999999997</v>
      </c>
      <c r="R636" s="217">
        <f>Q636*H636</f>
        <v>0.072454799999999986</v>
      </c>
      <c r="S636" s="217">
        <v>0</v>
      </c>
      <c r="T636" s="218">
        <f>S636*H636</f>
        <v>0</v>
      </c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R636" s="219" t="s">
        <v>233</v>
      </c>
      <c r="AT636" s="219" t="s">
        <v>136</v>
      </c>
      <c r="AU636" s="219" t="s">
        <v>83</v>
      </c>
      <c r="AY636" s="19" t="s">
        <v>133</v>
      </c>
      <c r="BE636" s="220">
        <f>IF(N636="základní",J636,0)</f>
        <v>0</v>
      </c>
      <c r="BF636" s="220">
        <f>IF(N636="snížená",J636,0)</f>
        <v>0</v>
      </c>
      <c r="BG636" s="220">
        <f>IF(N636="zákl. přenesená",J636,0)</f>
        <v>0</v>
      </c>
      <c r="BH636" s="220">
        <f>IF(N636="sníž. přenesená",J636,0)</f>
        <v>0</v>
      </c>
      <c r="BI636" s="220">
        <f>IF(N636="nulová",J636,0)</f>
        <v>0</v>
      </c>
      <c r="BJ636" s="19" t="s">
        <v>81</v>
      </c>
      <c r="BK636" s="220">
        <f>ROUND(I636*H636,2)</f>
        <v>0</v>
      </c>
      <c r="BL636" s="19" t="s">
        <v>233</v>
      </c>
      <c r="BM636" s="219" t="s">
        <v>1243</v>
      </c>
    </row>
    <row r="637" s="2" customFormat="1">
      <c r="A637" s="40"/>
      <c r="B637" s="41"/>
      <c r="C637" s="42"/>
      <c r="D637" s="221" t="s">
        <v>142</v>
      </c>
      <c r="E637" s="42"/>
      <c r="F637" s="222" t="s">
        <v>1244</v>
      </c>
      <c r="G637" s="42"/>
      <c r="H637" s="42"/>
      <c r="I637" s="223"/>
      <c r="J637" s="42"/>
      <c r="K637" s="42"/>
      <c r="L637" s="46"/>
      <c r="M637" s="224"/>
      <c r="N637" s="225"/>
      <c r="O637" s="86"/>
      <c r="P637" s="86"/>
      <c r="Q637" s="86"/>
      <c r="R637" s="86"/>
      <c r="S637" s="86"/>
      <c r="T637" s="87"/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T637" s="19" t="s">
        <v>142</v>
      </c>
      <c r="AU637" s="19" t="s">
        <v>83</v>
      </c>
    </row>
    <row r="638" s="15" customFormat="1">
      <c r="A638" s="15"/>
      <c r="B638" s="249"/>
      <c r="C638" s="250"/>
      <c r="D638" s="228" t="s">
        <v>144</v>
      </c>
      <c r="E638" s="251" t="s">
        <v>19</v>
      </c>
      <c r="F638" s="252" t="s">
        <v>1245</v>
      </c>
      <c r="G638" s="250"/>
      <c r="H638" s="251" t="s">
        <v>19</v>
      </c>
      <c r="I638" s="253"/>
      <c r="J638" s="250"/>
      <c r="K638" s="250"/>
      <c r="L638" s="254"/>
      <c r="M638" s="255"/>
      <c r="N638" s="256"/>
      <c r="O638" s="256"/>
      <c r="P638" s="256"/>
      <c r="Q638" s="256"/>
      <c r="R638" s="256"/>
      <c r="S638" s="256"/>
      <c r="T638" s="257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58" t="s">
        <v>144</v>
      </c>
      <c r="AU638" s="258" t="s">
        <v>83</v>
      </c>
      <c r="AV638" s="15" t="s">
        <v>81</v>
      </c>
      <c r="AW638" s="15" t="s">
        <v>35</v>
      </c>
      <c r="AX638" s="15" t="s">
        <v>73</v>
      </c>
      <c r="AY638" s="258" t="s">
        <v>133</v>
      </c>
    </row>
    <row r="639" s="13" customFormat="1">
      <c r="A639" s="13"/>
      <c r="B639" s="226"/>
      <c r="C639" s="227"/>
      <c r="D639" s="228" t="s">
        <v>144</v>
      </c>
      <c r="E639" s="229" t="s">
        <v>19</v>
      </c>
      <c r="F639" s="230" t="s">
        <v>1246</v>
      </c>
      <c r="G639" s="227"/>
      <c r="H639" s="231">
        <v>63.527999999999999</v>
      </c>
      <c r="I639" s="232"/>
      <c r="J639" s="227"/>
      <c r="K639" s="227"/>
      <c r="L639" s="233"/>
      <c r="M639" s="234"/>
      <c r="N639" s="235"/>
      <c r="O639" s="235"/>
      <c r="P639" s="235"/>
      <c r="Q639" s="235"/>
      <c r="R639" s="235"/>
      <c r="S639" s="235"/>
      <c r="T639" s="236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7" t="s">
        <v>144</v>
      </c>
      <c r="AU639" s="237" t="s">
        <v>83</v>
      </c>
      <c r="AV639" s="13" t="s">
        <v>83</v>
      </c>
      <c r="AW639" s="13" t="s">
        <v>35</v>
      </c>
      <c r="AX639" s="13" t="s">
        <v>73</v>
      </c>
      <c r="AY639" s="237" t="s">
        <v>133</v>
      </c>
    </row>
    <row r="640" s="15" customFormat="1">
      <c r="A640" s="15"/>
      <c r="B640" s="249"/>
      <c r="C640" s="250"/>
      <c r="D640" s="228" t="s">
        <v>144</v>
      </c>
      <c r="E640" s="251" t="s">
        <v>19</v>
      </c>
      <c r="F640" s="252" t="s">
        <v>1247</v>
      </c>
      <c r="G640" s="250"/>
      <c r="H640" s="251" t="s">
        <v>19</v>
      </c>
      <c r="I640" s="253"/>
      <c r="J640" s="250"/>
      <c r="K640" s="250"/>
      <c r="L640" s="254"/>
      <c r="M640" s="255"/>
      <c r="N640" s="256"/>
      <c r="O640" s="256"/>
      <c r="P640" s="256"/>
      <c r="Q640" s="256"/>
      <c r="R640" s="256"/>
      <c r="S640" s="256"/>
      <c r="T640" s="257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T640" s="258" t="s">
        <v>144</v>
      </c>
      <c r="AU640" s="258" t="s">
        <v>83</v>
      </c>
      <c r="AV640" s="15" t="s">
        <v>81</v>
      </c>
      <c r="AW640" s="15" t="s">
        <v>35</v>
      </c>
      <c r="AX640" s="15" t="s">
        <v>73</v>
      </c>
      <c r="AY640" s="258" t="s">
        <v>133</v>
      </c>
    </row>
    <row r="641" s="13" customFormat="1">
      <c r="A641" s="13"/>
      <c r="B641" s="226"/>
      <c r="C641" s="227"/>
      <c r="D641" s="228" t="s">
        <v>144</v>
      </c>
      <c r="E641" s="229" t="s">
        <v>19</v>
      </c>
      <c r="F641" s="230" t="s">
        <v>1248</v>
      </c>
      <c r="G641" s="227"/>
      <c r="H641" s="231">
        <v>124.633</v>
      </c>
      <c r="I641" s="232"/>
      <c r="J641" s="227"/>
      <c r="K641" s="227"/>
      <c r="L641" s="233"/>
      <c r="M641" s="234"/>
      <c r="N641" s="235"/>
      <c r="O641" s="235"/>
      <c r="P641" s="235"/>
      <c r="Q641" s="235"/>
      <c r="R641" s="235"/>
      <c r="S641" s="235"/>
      <c r="T641" s="236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7" t="s">
        <v>144</v>
      </c>
      <c r="AU641" s="237" t="s">
        <v>83</v>
      </c>
      <c r="AV641" s="13" t="s">
        <v>83</v>
      </c>
      <c r="AW641" s="13" t="s">
        <v>35</v>
      </c>
      <c r="AX641" s="13" t="s">
        <v>73</v>
      </c>
      <c r="AY641" s="237" t="s">
        <v>133</v>
      </c>
    </row>
    <row r="642" s="15" customFormat="1">
      <c r="A642" s="15"/>
      <c r="B642" s="249"/>
      <c r="C642" s="250"/>
      <c r="D642" s="228" t="s">
        <v>144</v>
      </c>
      <c r="E642" s="251" t="s">
        <v>19</v>
      </c>
      <c r="F642" s="252" t="s">
        <v>1249</v>
      </c>
      <c r="G642" s="250"/>
      <c r="H642" s="251" t="s">
        <v>19</v>
      </c>
      <c r="I642" s="253"/>
      <c r="J642" s="250"/>
      <c r="K642" s="250"/>
      <c r="L642" s="254"/>
      <c r="M642" s="255"/>
      <c r="N642" s="256"/>
      <c r="O642" s="256"/>
      <c r="P642" s="256"/>
      <c r="Q642" s="256"/>
      <c r="R642" s="256"/>
      <c r="S642" s="256"/>
      <c r="T642" s="257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258" t="s">
        <v>144</v>
      </c>
      <c r="AU642" s="258" t="s">
        <v>83</v>
      </c>
      <c r="AV642" s="15" t="s">
        <v>81</v>
      </c>
      <c r="AW642" s="15" t="s">
        <v>35</v>
      </c>
      <c r="AX642" s="15" t="s">
        <v>73</v>
      </c>
      <c r="AY642" s="258" t="s">
        <v>133</v>
      </c>
    </row>
    <row r="643" s="13" customFormat="1">
      <c r="A643" s="13"/>
      <c r="B643" s="226"/>
      <c r="C643" s="227"/>
      <c r="D643" s="228" t="s">
        <v>144</v>
      </c>
      <c r="E643" s="229" t="s">
        <v>19</v>
      </c>
      <c r="F643" s="230" t="s">
        <v>1250</v>
      </c>
      <c r="G643" s="227"/>
      <c r="H643" s="231">
        <v>42.965000000000003</v>
      </c>
      <c r="I643" s="232"/>
      <c r="J643" s="227"/>
      <c r="K643" s="227"/>
      <c r="L643" s="233"/>
      <c r="M643" s="234"/>
      <c r="N643" s="235"/>
      <c r="O643" s="235"/>
      <c r="P643" s="235"/>
      <c r="Q643" s="235"/>
      <c r="R643" s="235"/>
      <c r="S643" s="235"/>
      <c r="T643" s="236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7" t="s">
        <v>144</v>
      </c>
      <c r="AU643" s="237" t="s">
        <v>83</v>
      </c>
      <c r="AV643" s="13" t="s">
        <v>83</v>
      </c>
      <c r="AW643" s="13" t="s">
        <v>35</v>
      </c>
      <c r="AX643" s="13" t="s">
        <v>73</v>
      </c>
      <c r="AY643" s="237" t="s">
        <v>133</v>
      </c>
    </row>
    <row r="644" s="15" customFormat="1">
      <c r="A644" s="15"/>
      <c r="B644" s="249"/>
      <c r="C644" s="250"/>
      <c r="D644" s="228" t="s">
        <v>144</v>
      </c>
      <c r="E644" s="251" t="s">
        <v>19</v>
      </c>
      <c r="F644" s="252" t="s">
        <v>1251</v>
      </c>
      <c r="G644" s="250"/>
      <c r="H644" s="251" t="s">
        <v>19</v>
      </c>
      <c r="I644" s="253"/>
      <c r="J644" s="250"/>
      <c r="K644" s="250"/>
      <c r="L644" s="254"/>
      <c r="M644" s="255"/>
      <c r="N644" s="256"/>
      <c r="O644" s="256"/>
      <c r="P644" s="256"/>
      <c r="Q644" s="256"/>
      <c r="R644" s="256"/>
      <c r="S644" s="256"/>
      <c r="T644" s="257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58" t="s">
        <v>144</v>
      </c>
      <c r="AU644" s="258" t="s">
        <v>83</v>
      </c>
      <c r="AV644" s="15" t="s">
        <v>81</v>
      </c>
      <c r="AW644" s="15" t="s">
        <v>35</v>
      </c>
      <c r="AX644" s="15" t="s">
        <v>73</v>
      </c>
      <c r="AY644" s="258" t="s">
        <v>133</v>
      </c>
    </row>
    <row r="645" s="13" customFormat="1">
      <c r="A645" s="13"/>
      <c r="B645" s="226"/>
      <c r="C645" s="227"/>
      <c r="D645" s="228" t="s">
        <v>144</v>
      </c>
      <c r="E645" s="229" t="s">
        <v>19</v>
      </c>
      <c r="F645" s="230" t="s">
        <v>1252</v>
      </c>
      <c r="G645" s="227"/>
      <c r="H645" s="231">
        <v>10.390000000000001</v>
      </c>
      <c r="I645" s="232"/>
      <c r="J645" s="227"/>
      <c r="K645" s="227"/>
      <c r="L645" s="233"/>
      <c r="M645" s="234"/>
      <c r="N645" s="235"/>
      <c r="O645" s="235"/>
      <c r="P645" s="235"/>
      <c r="Q645" s="235"/>
      <c r="R645" s="235"/>
      <c r="S645" s="235"/>
      <c r="T645" s="236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7" t="s">
        <v>144</v>
      </c>
      <c r="AU645" s="237" t="s">
        <v>83</v>
      </c>
      <c r="AV645" s="13" t="s">
        <v>83</v>
      </c>
      <c r="AW645" s="13" t="s">
        <v>35</v>
      </c>
      <c r="AX645" s="13" t="s">
        <v>73</v>
      </c>
      <c r="AY645" s="237" t="s">
        <v>133</v>
      </c>
    </row>
    <row r="646" s="14" customFormat="1">
      <c r="A646" s="14"/>
      <c r="B646" s="238"/>
      <c r="C646" s="239"/>
      <c r="D646" s="228" t="s">
        <v>144</v>
      </c>
      <c r="E646" s="240" t="s">
        <v>19</v>
      </c>
      <c r="F646" s="241" t="s">
        <v>153</v>
      </c>
      <c r="G646" s="239"/>
      <c r="H646" s="242">
        <v>241.51599999999999</v>
      </c>
      <c r="I646" s="243"/>
      <c r="J646" s="239"/>
      <c r="K646" s="239"/>
      <c r="L646" s="244"/>
      <c r="M646" s="245"/>
      <c r="N646" s="246"/>
      <c r="O646" s="246"/>
      <c r="P646" s="246"/>
      <c r="Q646" s="246"/>
      <c r="R646" s="246"/>
      <c r="S646" s="246"/>
      <c r="T646" s="247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48" t="s">
        <v>144</v>
      </c>
      <c r="AU646" s="248" t="s">
        <v>83</v>
      </c>
      <c r="AV646" s="14" t="s">
        <v>140</v>
      </c>
      <c r="AW646" s="14" t="s">
        <v>35</v>
      </c>
      <c r="AX646" s="14" t="s">
        <v>81</v>
      </c>
      <c r="AY646" s="248" t="s">
        <v>133</v>
      </c>
    </row>
    <row r="647" s="2" customFormat="1" ht="55.5" customHeight="1">
      <c r="A647" s="40"/>
      <c r="B647" s="41"/>
      <c r="C647" s="262" t="s">
        <v>1253</v>
      </c>
      <c r="D647" s="262" t="s">
        <v>363</v>
      </c>
      <c r="E647" s="263" t="s">
        <v>1254</v>
      </c>
      <c r="F647" s="264" t="s">
        <v>1255</v>
      </c>
      <c r="G647" s="265" t="s">
        <v>148</v>
      </c>
      <c r="H647" s="266">
        <v>277.743</v>
      </c>
      <c r="I647" s="267"/>
      <c r="J647" s="268">
        <f>ROUND(I647*H647,2)</f>
        <v>0</v>
      </c>
      <c r="K647" s="269"/>
      <c r="L647" s="270"/>
      <c r="M647" s="271" t="s">
        <v>19</v>
      </c>
      <c r="N647" s="272" t="s">
        <v>44</v>
      </c>
      <c r="O647" s="86"/>
      <c r="P647" s="217">
        <f>O647*H647</f>
        <v>0</v>
      </c>
      <c r="Q647" s="217">
        <v>0.0025999999999999999</v>
      </c>
      <c r="R647" s="217">
        <f>Q647*H647</f>
        <v>0.72213179999999999</v>
      </c>
      <c r="S647" s="217">
        <v>0</v>
      </c>
      <c r="T647" s="218">
        <f>S647*H647</f>
        <v>0</v>
      </c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R647" s="219" t="s">
        <v>499</v>
      </c>
      <c r="AT647" s="219" t="s">
        <v>363</v>
      </c>
      <c r="AU647" s="219" t="s">
        <v>83</v>
      </c>
      <c r="AY647" s="19" t="s">
        <v>133</v>
      </c>
      <c r="BE647" s="220">
        <f>IF(N647="základní",J647,0)</f>
        <v>0</v>
      </c>
      <c r="BF647" s="220">
        <f>IF(N647="snížená",J647,0)</f>
        <v>0</v>
      </c>
      <c r="BG647" s="220">
        <f>IF(N647="zákl. přenesená",J647,0)</f>
        <v>0</v>
      </c>
      <c r="BH647" s="220">
        <f>IF(N647="sníž. přenesená",J647,0)</f>
        <v>0</v>
      </c>
      <c r="BI647" s="220">
        <f>IF(N647="nulová",J647,0)</f>
        <v>0</v>
      </c>
      <c r="BJ647" s="19" t="s">
        <v>81</v>
      </c>
      <c r="BK647" s="220">
        <f>ROUND(I647*H647,2)</f>
        <v>0</v>
      </c>
      <c r="BL647" s="19" t="s">
        <v>233</v>
      </c>
      <c r="BM647" s="219" t="s">
        <v>1256</v>
      </c>
    </row>
    <row r="648" s="13" customFormat="1">
      <c r="A648" s="13"/>
      <c r="B648" s="226"/>
      <c r="C648" s="227"/>
      <c r="D648" s="228" t="s">
        <v>144</v>
      </c>
      <c r="E648" s="227"/>
      <c r="F648" s="230" t="s">
        <v>1257</v>
      </c>
      <c r="G648" s="227"/>
      <c r="H648" s="231">
        <v>277.743</v>
      </c>
      <c r="I648" s="232"/>
      <c r="J648" s="227"/>
      <c r="K648" s="227"/>
      <c r="L648" s="233"/>
      <c r="M648" s="234"/>
      <c r="N648" s="235"/>
      <c r="O648" s="235"/>
      <c r="P648" s="235"/>
      <c r="Q648" s="235"/>
      <c r="R648" s="235"/>
      <c r="S648" s="235"/>
      <c r="T648" s="236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7" t="s">
        <v>144</v>
      </c>
      <c r="AU648" s="237" t="s">
        <v>83</v>
      </c>
      <c r="AV648" s="13" t="s">
        <v>83</v>
      </c>
      <c r="AW648" s="13" t="s">
        <v>4</v>
      </c>
      <c r="AX648" s="13" t="s">
        <v>81</v>
      </c>
      <c r="AY648" s="237" t="s">
        <v>133</v>
      </c>
    </row>
    <row r="649" s="2" customFormat="1" ht="16.5" customHeight="1">
      <c r="A649" s="40"/>
      <c r="B649" s="41"/>
      <c r="C649" s="207" t="s">
        <v>1258</v>
      </c>
      <c r="D649" s="207" t="s">
        <v>136</v>
      </c>
      <c r="E649" s="208" t="s">
        <v>1259</v>
      </c>
      <c r="F649" s="209" t="s">
        <v>1260</v>
      </c>
      <c r="G649" s="210" t="s">
        <v>217</v>
      </c>
      <c r="H649" s="211">
        <v>3</v>
      </c>
      <c r="I649" s="212"/>
      <c r="J649" s="213">
        <f>ROUND(I649*H649,2)</f>
        <v>0</v>
      </c>
      <c r="K649" s="214"/>
      <c r="L649" s="46"/>
      <c r="M649" s="215" t="s">
        <v>19</v>
      </c>
      <c r="N649" s="216" t="s">
        <v>44</v>
      </c>
      <c r="O649" s="86"/>
      <c r="P649" s="217">
        <f>O649*H649</f>
        <v>0</v>
      </c>
      <c r="Q649" s="217">
        <v>0</v>
      </c>
      <c r="R649" s="217">
        <f>Q649*H649</f>
        <v>0</v>
      </c>
      <c r="S649" s="217">
        <v>0</v>
      </c>
      <c r="T649" s="218">
        <f>S649*H649</f>
        <v>0</v>
      </c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R649" s="219" t="s">
        <v>140</v>
      </c>
      <c r="AT649" s="219" t="s">
        <v>136</v>
      </c>
      <c r="AU649" s="219" t="s">
        <v>83</v>
      </c>
      <c r="AY649" s="19" t="s">
        <v>133</v>
      </c>
      <c r="BE649" s="220">
        <f>IF(N649="základní",J649,0)</f>
        <v>0</v>
      </c>
      <c r="BF649" s="220">
        <f>IF(N649="snížená",J649,0)</f>
        <v>0</v>
      </c>
      <c r="BG649" s="220">
        <f>IF(N649="zákl. přenesená",J649,0)</f>
        <v>0</v>
      </c>
      <c r="BH649" s="220">
        <f>IF(N649="sníž. přenesená",J649,0)</f>
        <v>0</v>
      </c>
      <c r="BI649" s="220">
        <f>IF(N649="nulová",J649,0)</f>
        <v>0</v>
      </c>
      <c r="BJ649" s="19" t="s">
        <v>81</v>
      </c>
      <c r="BK649" s="220">
        <f>ROUND(I649*H649,2)</f>
        <v>0</v>
      </c>
      <c r="BL649" s="19" t="s">
        <v>140</v>
      </c>
      <c r="BM649" s="219" t="s">
        <v>1261</v>
      </c>
    </row>
    <row r="650" s="2" customFormat="1">
      <c r="A650" s="40"/>
      <c r="B650" s="41"/>
      <c r="C650" s="42"/>
      <c r="D650" s="221" t="s">
        <v>142</v>
      </c>
      <c r="E650" s="42"/>
      <c r="F650" s="222" t="s">
        <v>1262</v>
      </c>
      <c r="G650" s="42"/>
      <c r="H650" s="42"/>
      <c r="I650" s="223"/>
      <c r="J650" s="42"/>
      <c r="K650" s="42"/>
      <c r="L650" s="46"/>
      <c r="M650" s="224"/>
      <c r="N650" s="225"/>
      <c r="O650" s="86"/>
      <c r="P650" s="86"/>
      <c r="Q650" s="86"/>
      <c r="R650" s="86"/>
      <c r="S650" s="86"/>
      <c r="T650" s="87"/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T650" s="19" t="s">
        <v>142</v>
      </c>
      <c r="AU650" s="19" t="s">
        <v>83</v>
      </c>
    </row>
    <row r="651" s="2" customFormat="1" ht="16.5" customHeight="1">
      <c r="A651" s="40"/>
      <c r="B651" s="41"/>
      <c r="C651" s="262" t="s">
        <v>1263</v>
      </c>
      <c r="D651" s="262" t="s">
        <v>363</v>
      </c>
      <c r="E651" s="263" t="s">
        <v>1264</v>
      </c>
      <c r="F651" s="264" t="s">
        <v>1265</v>
      </c>
      <c r="G651" s="265" t="s">
        <v>217</v>
      </c>
      <c r="H651" s="266">
        <v>3</v>
      </c>
      <c r="I651" s="267"/>
      <c r="J651" s="268">
        <f>ROUND(I651*H651,2)</f>
        <v>0</v>
      </c>
      <c r="K651" s="269"/>
      <c r="L651" s="270"/>
      <c r="M651" s="271" t="s">
        <v>19</v>
      </c>
      <c r="N651" s="272" t="s">
        <v>44</v>
      </c>
      <c r="O651" s="86"/>
      <c r="P651" s="217">
        <f>O651*H651</f>
        <v>0</v>
      </c>
      <c r="Q651" s="217">
        <v>0.00016000000000000001</v>
      </c>
      <c r="R651" s="217">
        <f>Q651*H651</f>
        <v>0.00048000000000000007</v>
      </c>
      <c r="S651" s="217">
        <v>0</v>
      </c>
      <c r="T651" s="218">
        <f>S651*H651</f>
        <v>0</v>
      </c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R651" s="219" t="s">
        <v>184</v>
      </c>
      <c r="AT651" s="219" t="s">
        <v>363</v>
      </c>
      <c r="AU651" s="219" t="s">
        <v>83</v>
      </c>
      <c r="AY651" s="19" t="s">
        <v>133</v>
      </c>
      <c r="BE651" s="220">
        <f>IF(N651="základní",J651,0)</f>
        <v>0</v>
      </c>
      <c r="BF651" s="220">
        <f>IF(N651="snížená",J651,0)</f>
        <v>0</v>
      </c>
      <c r="BG651" s="220">
        <f>IF(N651="zákl. přenesená",J651,0)</f>
        <v>0</v>
      </c>
      <c r="BH651" s="220">
        <f>IF(N651="sníž. přenesená",J651,0)</f>
        <v>0</v>
      </c>
      <c r="BI651" s="220">
        <f>IF(N651="nulová",J651,0)</f>
        <v>0</v>
      </c>
      <c r="BJ651" s="19" t="s">
        <v>81</v>
      </c>
      <c r="BK651" s="220">
        <f>ROUND(I651*H651,2)</f>
        <v>0</v>
      </c>
      <c r="BL651" s="19" t="s">
        <v>140</v>
      </c>
      <c r="BM651" s="219" t="s">
        <v>1266</v>
      </c>
    </row>
    <row r="652" s="2" customFormat="1" ht="24.15" customHeight="1">
      <c r="A652" s="40"/>
      <c r="B652" s="41"/>
      <c r="C652" s="207" t="s">
        <v>1267</v>
      </c>
      <c r="D652" s="207" t="s">
        <v>136</v>
      </c>
      <c r="E652" s="208" t="s">
        <v>1268</v>
      </c>
      <c r="F652" s="209" t="s">
        <v>1269</v>
      </c>
      <c r="G652" s="210" t="s">
        <v>217</v>
      </c>
      <c r="H652" s="211">
        <v>116.24</v>
      </c>
      <c r="I652" s="212"/>
      <c r="J652" s="213">
        <f>ROUND(I652*H652,2)</f>
        <v>0</v>
      </c>
      <c r="K652" s="214"/>
      <c r="L652" s="46"/>
      <c r="M652" s="215" t="s">
        <v>19</v>
      </c>
      <c r="N652" s="216" t="s">
        <v>44</v>
      </c>
      <c r="O652" s="86"/>
      <c r="P652" s="217">
        <f>O652*H652</f>
        <v>0</v>
      </c>
      <c r="Q652" s="217">
        <v>0</v>
      </c>
      <c r="R652" s="217">
        <f>Q652*H652</f>
        <v>0</v>
      </c>
      <c r="S652" s="217">
        <v>0</v>
      </c>
      <c r="T652" s="218">
        <f>S652*H652</f>
        <v>0</v>
      </c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R652" s="219" t="s">
        <v>233</v>
      </c>
      <c r="AT652" s="219" t="s">
        <v>136</v>
      </c>
      <c r="AU652" s="219" t="s">
        <v>83</v>
      </c>
      <c r="AY652" s="19" t="s">
        <v>133</v>
      </c>
      <c r="BE652" s="220">
        <f>IF(N652="základní",J652,0)</f>
        <v>0</v>
      </c>
      <c r="BF652" s="220">
        <f>IF(N652="snížená",J652,0)</f>
        <v>0</v>
      </c>
      <c r="BG652" s="220">
        <f>IF(N652="zákl. přenesená",J652,0)</f>
        <v>0</v>
      </c>
      <c r="BH652" s="220">
        <f>IF(N652="sníž. přenesená",J652,0)</f>
        <v>0</v>
      </c>
      <c r="BI652" s="220">
        <f>IF(N652="nulová",J652,0)</f>
        <v>0</v>
      </c>
      <c r="BJ652" s="19" t="s">
        <v>81</v>
      </c>
      <c r="BK652" s="220">
        <f>ROUND(I652*H652,2)</f>
        <v>0</v>
      </c>
      <c r="BL652" s="19" t="s">
        <v>233</v>
      </c>
      <c r="BM652" s="219" t="s">
        <v>1270</v>
      </c>
    </row>
    <row r="653" s="15" customFormat="1">
      <c r="A653" s="15"/>
      <c r="B653" s="249"/>
      <c r="C653" s="250"/>
      <c r="D653" s="228" t="s">
        <v>144</v>
      </c>
      <c r="E653" s="251" t="s">
        <v>19</v>
      </c>
      <c r="F653" s="252" t="s">
        <v>1245</v>
      </c>
      <c r="G653" s="250"/>
      <c r="H653" s="251" t="s">
        <v>19</v>
      </c>
      <c r="I653" s="253"/>
      <c r="J653" s="250"/>
      <c r="K653" s="250"/>
      <c r="L653" s="254"/>
      <c r="M653" s="255"/>
      <c r="N653" s="256"/>
      <c r="O653" s="256"/>
      <c r="P653" s="256"/>
      <c r="Q653" s="256"/>
      <c r="R653" s="256"/>
      <c r="S653" s="256"/>
      <c r="T653" s="257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58" t="s">
        <v>144</v>
      </c>
      <c r="AU653" s="258" t="s">
        <v>83</v>
      </c>
      <c r="AV653" s="15" t="s">
        <v>81</v>
      </c>
      <c r="AW653" s="15" t="s">
        <v>35</v>
      </c>
      <c r="AX653" s="15" t="s">
        <v>73</v>
      </c>
      <c r="AY653" s="258" t="s">
        <v>133</v>
      </c>
    </row>
    <row r="654" s="13" customFormat="1">
      <c r="A654" s="13"/>
      <c r="B654" s="226"/>
      <c r="C654" s="227"/>
      <c r="D654" s="228" t="s">
        <v>144</v>
      </c>
      <c r="E654" s="229" t="s">
        <v>19</v>
      </c>
      <c r="F654" s="230" t="s">
        <v>1271</v>
      </c>
      <c r="G654" s="227"/>
      <c r="H654" s="231">
        <v>31.52</v>
      </c>
      <c r="I654" s="232"/>
      <c r="J654" s="227"/>
      <c r="K654" s="227"/>
      <c r="L654" s="233"/>
      <c r="M654" s="234"/>
      <c r="N654" s="235"/>
      <c r="O654" s="235"/>
      <c r="P654" s="235"/>
      <c r="Q654" s="235"/>
      <c r="R654" s="235"/>
      <c r="S654" s="235"/>
      <c r="T654" s="236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7" t="s">
        <v>144</v>
      </c>
      <c r="AU654" s="237" t="s">
        <v>83</v>
      </c>
      <c r="AV654" s="13" t="s">
        <v>83</v>
      </c>
      <c r="AW654" s="13" t="s">
        <v>35</v>
      </c>
      <c r="AX654" s="13" t="s">
        <v>73</v>
      </c>
      <c r="AY654" s="237" t="s">
        <v>133</v>
      </c>
    </row>
    <row r="655" s="15" customFormat="1">
      <c r="A655" s="15"/>
      <c r="B655" s="249"/>
      <c r="C655" s="250"/>
      <c r="D655" s="228" t="s">
        <v>144</v>
      </c>
      <c r="E655" s="251" t="s">
        <v>19</v>
      </c>
      <c r="F655" s="252" t="s">
        <v>1247</v>
      </c>
      <c r="G655" s="250"/>
      <c r="H655" s="251" t="s">
        <v>19</v>
      </c>
      <c r="I655" s="253"/>
      <c r="J655" s="250"/>
      <c r="K655" s="250"/>
      <c r="L655" s="254"/>
      <c r="M655" s="255"/>
      <c r="N655" s="256"/>
      <c r="O655" s="256"/>
      <c r="P655" s="256"/>
      <c r="Q655" s="256"/>
      <c r="R655" s="256"/>
      <c r="S655" s="256"/>
      <c r="T655" s="257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T655" s="258" t="s">
        <v>144</v>
      </c>
      <c r="AU655" s="258" t="s">
        <v>83</v>
      </c>
      <c r="AV655" s="15" t="s">
        <v>81</v>
      </c>
      <c r="AW655" s="15" t="s">
        <v>35</v>
      </c>
      <c r="AX655" s="15" t="s">
        <v>73</v>
      </c>
      <c r="AY655" s="258" t="s">
        <v>133</v>
      </c>
    </row>
    <row r="656" s="13" customFormat="1">
      <c r="A656" s="13"/>
      <c r="B656" s="226"/>
      <c r="C656" s="227"/>
      <c r="D656" s="228" t="s">
        <v>144</v>
      </c>
      <c r="E656" s="229" t="s">
        <v>19</v>
      </c>
      <c r="F656" s="230" t="s">
        <v>1272</v>
      </c>
      <c r="G656" s="227"/>
      <c r="H656" s="231">
        <v>43.619999999999997</v>
      </c>
      <c r="I656" s="232"/>
      <c r="J656" s="227"/>
      <c r="K656" s="227"/>
      <c r="L656" s="233"/>
      <c r="M656" s="234"/>
      <c r="N656" s="235"/>
      <c r="O656" s="235"/>
      <c r="P656" s="235"/>
      <c r="Q656" s="235"/>
      <c r="R656" s="235"/>
      <c r="S656" s="235"/>
      <c r="T656" s="236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37" t="s">
        <v>144</v>
      </c>
      <c r="AU656" s="237" t="s">
        <v>83</v>
      </c>
      <c r="AV656" s="13" t="s">
        <v>83</v>
      </c>
      <c r="AW656" s="13" t="s">
        <v>35</v>
      </c>
      <c r="AX656" s="13" t="s">
        <v>73</v>
      </c>
      <c r="AY656" s="237" t="s">
        <v>133</v>
      </c>
    </row>
    <row r="657" s="15" customFormat="1">
      <c r="A657" s="15"/>
      <c r="B657" s="249"/>
      <c r="C657" s="250"/>
      <c r="D657" s="228" t="s">
        <v>144</v>
      </c>
      <c r="E657" s="251" t="s">
        <v>19</v>
      </c>
      <c r="F657" s="252" t="s">
        <v>1249</v>
      </c>
      <c r="G657" s="250"/>
      <c r="H657" s="251" t="s">
        <v>19</v>
      </c>
      <c r="I657" s="253"/>
      <c r="J657" s="250"/>
      <c r="K657" s="250"/>
      <c r="L657" s="254"/>
      <c r="M657" s="255"/>
      <c r="N657" s="256"/>
      <c r="O657" s="256"/>
      <c r="P657" s="256"/>
      <c r="Q657" s="256"/>
      <c r="R657" s="256"/>
      <c r="S657" s="256"/>
      <c r="T657" s="257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T657" s="258" t="s">
        <v>144</v>
      </c>
      <c r="AU657" s="258" t="s">
        <v>83</v>
      </c>
      <c r="AV657" s="15" t="s">
        <v>81</v>
      </c>
      <c r="AW657" s="15" t="s">
        <v>35</v>
      </c>
      <c r="AX657" s="15" t="s">
        <v>73</v>
      </c>
      <c r="AY657" s="258" t="s">
        <v>133</v>
      </c>
    </row>
    <row r="658" s="13" customFormat="1">
      <c r="A658" s="13"/>
      <c r="B658" s="226"/>
      <c r="C658" s="227"/>
      <c r="D658" s="228" t="s">
        <v>144</v>
      </c>
      <c r="E658" s="229" t="s">
        <v>19</v>
      </c>
      <c r="F658" s="230" t="s">
        <v>1273</v>
      </c>
      <c r="G658" s="227"/>
      <c r="H658" s="231">
        <v>28.5</v>
      </c>
      <c r="I658" s="232"/>
      <c r="J658" s="227"/>
      <c r="K658" s="227"/>
      <c r="L658" s="233"/>
      <c r="M658" s="234"/>
      <c r="N658" s="235"/>
      <c r="O658" s="235"/>
      <c r="P658" s="235"/>
      <c r="Q658" s="235"/>
      <c r="R658" s="235"/>
      <c r="S658" s="235"/>
      <c r="T658" s="236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7" t="s">
        <v>144</v>
      </c>
      <c r="AU658" s="237" t="s">
        <v>83</v>
      </c>
      <c r="AV658" s="13" t="s">
        <v>83</v>
      </c>
      <c r="AW658" s="13" t="s">
        <v>35</v>
      </c>
      <c r="AX658" s="13" t="s">
        <v>73</v>
      </c>
      <c r="AY658" s="237" t="s">
        <v>133</v>
      </c>
    </row>
    <row r="659" s="15" customFormat="1">
      <c r="A659" s="15"/>
      <c r="B659" s="249"/>
      <c r="C659" s="250"/>
      <c r="D659" s="228" t="s">
        <v>144</v>
      </c>
      <c r="E659" s="251" t="s">
        <v>19</v>
      </c>
      <c r="F659" s="252" t="s">
        <v>1251</v>
      </c>
      <c r="G659" s="250"/>
      <c r="H659" s="251" t="s">
        <v>19</v>
      </c>
      <c r="I659" s="253"/>
      <c r="J659" s="250"/>
      <c r="K659" s="250"/>
      <c r="L659" s="254"/>
      <c r="M659" s="255"/>
      <c r="N659" s="256"/>
      <c r="O659" s="256"/>
      <c r="P659" s="256"/>
      <c r="Q659" s="256"/>
      <c r="R659" s="256"/>
      <c r="S659" s="256"/>
      <c r="T659" s="257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T659" s="258" t="s">
        <v>144</v>
      </c>
      <c r="AU659" s="258" t="s">
        <v>83</v>
      </c>
      <c r="AV659" s="15" t="s">
        <v>81</v>
      </c>
      <c r="AW659" s="15" t="s">
        <v>35</v>
      </c>
      <c r="AX659" s="15" t="s">
        <v>73</v>
      </c>
      <c r="AY659" s="258" t="s">
        <v>133</v>
      </c>
    </row>
    <row r="660" s="13" customFormat="1">
      <c r="A660" s="13"/>
      <c r="B660" s="226"/>
      <c r="C660" s="227"/>
      <c r="D660" s="228" t="s">
        <v>144</v>
      </c>
      <c r="E660" s="229" t="s">
        <v>19</v>
      </c>
      <c r="F660" s="230" t="s">
        <v>1274</v>
      </c>
      <c r="G660" s="227"/>
      <c r="H660" s="231">
        <v>12.6</v>
      </c>
      <c r="I660" s="232"/>
      <c r="J660" s="227"/>
      <c r="K660" s="227"/>
      <c r="L660" s="233"/>
      <c r="M660" s="234"/>
      <c r="N660" s="235"/>
      <c r="O660" s="235"/>
      <c r="P660" s="235"/>
      <c r="Q660" s="235"/>
      <c r="R660" s="235"/>
      <c r="S660" s="235"/>
      <c r="T660" s="236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7" t="s">
        <v>144</v>
      </c>
      <c r="AU660" s="237" t="s">
        <v>83</v>
      </c>
      <c r="AV660" s="13" t="s">
        <v>83</v>
      </c>
      <c r="AW660" s="13" t="s">
        <v>35</v>
      </c>
      <c r="AX660" s="13" t="s">
        <v>73</v>
      </c>
      <c r="AY660" s="237" t="s">
        <v>133</v>
      </c>
    </row>
    <row r="661" s="14" customFormat="1">
      <c r="A661" s="14"/>
      <c r="B661" s="238"/>
      <c r="C661" s="239"/>
      <c r="D661" s="228" t="s">
        <v>144</v>
      </c>
      <c r="E661" s="240" t="s">
        <v>19</v>
      </c>
      <c r="F661" s="241" t="s">
        <v>153</v>
      </c>
      <c r="G661" s="239"/>
      <c r="H661" s="242">
        <v>116.24</v>
      </c>
      <c r="I661" s="243"/>
      <c r="J661" s="239"/>
      <c r="K661" s="239"/>
      <c r="L661" s="244"/>
      <c r="M661" s="245"/>
      <c r="N661" s="246"/>
      <c r="O661" s="246"/>
      <c r="P661" s="246"/>
      <c r="Q661" s="246"/>
      <c r="R661" s="246"/>
      <c r="S661" s="246"/>
      <c r="T661" s="247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48" t="s">
        <v>144</v>
      </c>
      <c r="AU661" s="248" t="s">
        <v>83</v>
      </c>
      <c r="AV661" s="14" t="s">
        <v>140</v>
      </c>
      <c r="AW661" s="14" t="s">
        <v>35</v>
      </c>
      <c r="AX661" s="14" t="s">
        <v>81</v>
      </c>
      <c r="AY661" s="248" t="s">
        <v>133</v>
      </c>
    </row>
    <row r="662" s="2" customFormat="1" ht="16.5" customHeight="1">
      <c r="A662" s="40"/>
      <c r="B662" s="41"/>
      <c r="C662" s="207" t="s">
        <v>1275</v>
      </c>
      <c r="D662" s="207" t="s">
        <v>136</v>
      </c>
      <c r="E662" s="208" t="s">
        <v>1276</v>
      </c>
      <c r="F662" s="209" t="s">
        <v>1277</v>
      </c>
      <c r="G662" s="210" t="s">
        <v>217</v>
      </c>
      <c r="H662" s="211">
        <v>116.24</v>
      </c>
      <c r="I662" s="212"/>
      <c r="J662" s="213">
        <f>ROUND(I662*H662,2)</f>
        <v>0</v>
      </c>
      <c r="K662" s="214"/>
      <c r="L662" s="46"/>
      <c r="M662" s="215" t="s">
        <v>19</v>
      </c>
      <c r="N662" s="216" t="s">
        <v>44</v>
      </c>
      <c r="O662" s="86"/>
      <c r="P662" s="217">
        <f>O662*H662</f>
        <v>0</v>
      </c>
      <c r="Q662" s="217">
        <v>0</v>
      </c>
      <c r="R662" s="217">
        <f>Q662*H662</f>
        <v>0</v>
      </c>
      <c r="S662" s="217">
        <v>0</v>
      </c>
      <c r="T662" s="218">
        <f>S662*H662</f>
        <v>0</v>
      </c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R662" s="219" t="s">
        <v>233</v>
      </c>
      <c r="AT662" s="219" t="s">
        <v>136</v>
      </c>
      <c r="AU662" s="219" t="s">
        <v>83</v>
      </c>
      <c r="AY662" s="19" t="s">
        <v>133</v>
      </c>
      <c r="BE662" s="220">
        <f>IF(N662="základní",J662,0)</f>
        <v>0</v>
      </c>
      <c r="BF662" s="220">
        <f>IF(N662="snížená",J662,0)</f>
        <v>0</v>
      </c>
      <c r="BG662" s="220">
        <f>IF(N662="zákl. přenesená",J662,0)</f>
        <v>0</v>
      </c>
      <c r="BH662" s="220">
        <f>IF(N662="sníž. přenesená",J662,0)</f>
        <v>0</v>
      </c>
      <c r="BI662" s="220">
        <f>IF(N662="nulová",J662,0)</f>
        <v>0</v>
      </c>
      <c r="BJ662" s="19" t="s">
        <v>81</v>
      </c>
      <c r="BK662" s="220">
        <f>ROUND(I662*H662,2)</f>
        <v>0</v>
      </c>
      <c r="BL662" s="19" t="s">
        <v>233</v>
      </c>
      <c r="BM662" s="219" t="s">
        <v>1278</v>
      </c>
    </row>
    <row r="663" s="2" customFormat="1" ht="49.05" customHeight="1">
      <c r="A663" s="40"/>
      <c r="B663" s="41"/>
      <c r="C663" s="207" t="s">
        <v>1279</v>
      </c>
      <c r="D663" s="207" t="s">
        <v>136</v>
      </c>
      <c r="E663" s="208" t="s">
        <v>1280</v>
      </c>
      <c r="F663" s="209" t="s">
        <v>1281</v>
      </c>
      <c r="G663" s="210" t="s">
        <v>253</v>
      </c>
      <c r="H663" s="211">
        <v>2.4820000000000002</v>
      </c>
      <c r="I663" s="212"/>
      <c r="J663" s="213">
        <f>ROUND(I663*H663,2)</f>
        <v>0</v>
      </c>
      <c r="K663" s="214"/>
      <c r="L663" s="46"/>
      <c r="M663" s="215" t="s">
        <v>19</v>
      </c>
      <c r="N663" s="216" t="s">
        <v>44</v>
      </c>
      <c r="O663" s="86"/>
      <c r="P663" s="217">
        <f>O663*H663</f>
        <v>0</v>
      </c>
      <c r="Q663" s="217">
        <v>0</v>
      </c>
      <c r="R663" s="217">
        <f>Q663*H663</f>
        <v>0</v>
      </c>
      <c r="S663" s="217">
        <v>0</v>
      </c>
      <c r="T663" s="218">
        <f>S663*H663</f>
        <v>0</v>
      </c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R663" s="219" t="s">
        <v>233</v>
      </c>
      <c r="AT663" s="219" t="s">
        <v>136</v>
      </c>
      <c r="AU663" s="219" t="s">
        <v>83</v>
      </c>
      <c r="AY663" s="19" t="s">
        <v>133</v>
      </c>
      <c r="BE663" s="220">
        <f>IF(N663="základní",J663,0)</f>
        <v>0</v>
      </c>
      <c r="BF663" s="220">
        <f>IF(N663="snížená",J663,0)</f>
        <v>0</v>
      </c>
      <c r="BG663" s="220">
        <f>IF(N663="zákl. přenesená",J663,0)</f>
        <v>0</v>
      </c>
      <c r="BH663" s="220">
        <f>IF(N663="sníž. přenesená",J663,0)</f>
        <v>0</v>
      </c>
      <c r="BI663" s="220">
        <f>IF(N663="nulová",J663,0)</f>
        <v>0</v>
      </c>
      <c r="BJ663" s="19" t="s">
        <v>81</v>
      </c>
      <c r="BK663" s="220">
        <f>ROUND(I663*H663,2)</f>
        <v>0</v>
      </c>
      <c r="BL663" s="19" t="s">
        <v>233</v>
      </c>
      <c r="BM663" s="219" t="s">
        <v>1282</v>
      </c>
    </row>
    <row r="664" s="2" customFormat="1">
      <c r="A664" s="40"/>
      <c r="B664" s="41"/>
      <c r="C664" s="42"/>
      <c r="D664" s="221" t="s">
        <v>142</v>
      </c>
      <c r="E664" s="42"/>
      <c r="F664" s="222" t="s">
        <v>1283</v>
      </c>
      <c r="G664" s="42"/>
      <c r="H664" s="42"/>
      <c r="I664" s="223"/>
      <c r="J664" s="42"/>
      <c r="K664" s="42"/>
      <c r="L664" s="46"/>
      <c r="M664" s="224"/>
      <c r="N664" s="225"/>
      <c r="O664" s="86"/>
      <c r="P664" s="86"/>
      <c r="Q664" s="86"/>
      <c r="R664" s="86"/>
      <c r="S664" s="86"/>
      <c r="T664" s="87"/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T664" s="19" t="s">
        <v>142</v>
      </c>
      <c r="AU664" s="19" t="s">
        <v>83</v>
      </c>
    </row>
    <row r="665" s="12" customFormat="1" ht="22.8" customHeight="1">
      <c r="A665" s="12"/>
      <c r="B665" s="191"/>
      <c r="C665" s="192"/>
      <c r="D665" s="193" t="s">
        <v>72</v>
      </c>
      <c r="E665" s="205" t="s">
        <v>1284</v>
      </c>
      <c r="F665" s="205" t="s">
        <v>1285</v>
      </c>
      <c r="G665" s="192"/>
      <c r="H665" s="192"/>
      <c r="I665" s="195"/>
      <c r="J665" s="206">
        <f>BK665</f>
        <v>0</v>
      </c>
      <c r="K665" s="192"/>
      <c r="L665" s="197"/>
      <c r="M665" s="198"/>
      <c r="N665" s="199"/>
      <c r="O665" s="199"/>
      <c r="P665" s="200">
        <f>SUM(P666:P672)</f>
        <v>0</v>
      </c>
      <c r="Q665" s="199"/>
      <c r="R665" s="200">
        <f>SUM(R666:R672)</f>
        <v>0.060858000000000002</v>
      </c>
      <c r="S665" s="199"/>
      <c r="T665" s="201">
        <f>SUM(T666:T672)</f>
        <v>0</v>
      </c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R665" s="202" t="s">
        <v>83</v>
      </c>
      <c r="AT665" s="203" t="s">
        <v>72</v>
      </c>
      <c r="AU665" s="203" t="s">
        <v>81</v>
      </c>
      <c r="AY665" s="202" t="s">
        <v>133</v>
      </c>
      <c r="BK665" s="204">
        <f>SUM(BK666:BK672)</f>
        <v>0</v>
      </c>
    </row>
    <row r="666" s="2" customFormat="1" ht="37.8" customHeight="1">
      <c r="A666" s="40"/>
      <c r="B666" s="41"/>
      <c r="C666" s="207" t="s">
        <v>1286</v>
      </c>
      <c r="D666" s="207" t="s">
        <v>136</v>
      </c>
      <c r="E666" s="208" t="s">
        <v>1287</v>
      </c>
      <c r="F666" s="209" t="s">
        <v>1288</v>
      </c>
      <c r="G666" s="210" t="s">
        <v>148</v>
      </c>
      <c r="H666" s="211">
        <v>173.88</v>
      </c>
      <c r="I666" s="212"/>
      <c r="J666" s="213">
        <f>ROUND(I666*H666,2)</f>
        <v>0</v>
      </c>
      <c r="K666" s="214"/>
      <c r="L666" s="46"/>
      <c r="M666" s="215" t="s">
        <v>19</v>
      </c>
      <c r="N666" s="216" t="s">
        <v>44</v>
      </c>
      <c r="O666" s="86"/>
      <c r="P666" s="217">
        <f>O666*H666</f>
        <v>0</v>
      </c>
      <c r="Q666" s="217">
        <v>2.0000000000000002E-05</v>
      </c>
      <c r="R666" s="217">
        <f>Q666*H666</f>
        <v>0.0034776000000000004</v>
      </c>
      <c r="S666" s="217">
        <v>0</v>
      </c>
      <c r="T666" s="218">
        <f>S666*H666</f>
        <v>0</v>
      </c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R666" s="219" t="s">
        <v>233</v>
      </c>
      <c r="AT666" s="219" t="s">
        <v>136</v>
      </c>
      <c r="AU666" s="219" t="s">
        <v>83</v>
      </c>
      <c r="AY666" s="19" t="s">
        <v>133</v>
      </c>
      <c r="BE666" s="220">
        <f>IF(N666="základní",J666,0)</f>
        <v>0</v>
      </c>
      <c r="BF666" s="220">
        <f>IF(N666="snížená",J666,0)</f>
        <v>0</v>
      </c>
      <c r="BG666" s="220">
        <f>IF(N666="zákl. přenesená",J666,0)</f>
        <v>0</v>
      </c>
      <c r="BH666" s="220">
        <f>IF(N666="sníž. přenesená",J666,0)</f>
        <v>0</v>
      </c>
      <c r="BI666" s="220">
        <f>IF(N666="nulová",J666,0)</f>
        <v>0</v>
      </c>
      <c r="BJ666" s="19" t="s">
        <v>81</v>
      </c>
      <c r="BK666" s="220">
        <f>ROUND(I666*H666,2)</f>
        <v>0</v>
      </c>
      <c r="BL666" s="19" t="s">
        <v>233</v>
      </c>
      <c r="BM666" s="219" t="s">
        <v>1289</v>
      </c>
    </row>
    <row r="667" s="2" customFormat="1">
      <c r="A667" s="40"/>
      <c r="B667" s="41"/>
      <c r="C667" s="42"/>
      <c r="D667" s="221" t="s">
        <v>142</v>
      </c>
      <c r="E667" s="42"/>
      <c r="F667" s="222" t="s">
        <v>1290</v>
      </c>
      <c r="G667" s="42"/>
      <c r="H667" s="42"/>
      <c r="I667" s="223"/>
      <c r="J667" s="42"/>
      <c r="K667" s="42"/>
      <c r="L667" s="46"/>
      <c r="M667" s="224"/>
      <c r="N667" s="225"/>
      <c r="O667" s="86"/>
      <c r="P667" s="86"/>
      <c r="Q667" s="86"/>
      <c r="R667" s="86"/>
      <c r="S667" s="86"/>
      <c r="T667" s="87"/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T667" s="19" t="s">
        <v>142</v>
      </c>
      <c r="AU667" s="19" t="s">
        <v>83</v>
      </c>
    </row>
    <row r="668" s="13" customFormat="1">
      <c r="A668" s="13"/>
      <c r="B668" s="226"/>
      <c r="C668" s="227"/>
      <c r="D668" s="228" t="s">
        <v>144</v>
      </c>
      <c r="E668" s="229" t="s">
        <v>19</v>
      </c>
      <c r="F668" s="230" t="s">
        <v>1291</v>
      </c>
      <c r="G668" s="227"/>
      <c r="H668" s="231">
        <v>173.88</v>
      </c>
      <c r="I668" s="232"/>
      <c r="J668" s="227"/>
      <c r="K668" s="227"/>
      <c r="L668" s="233"/>
      <c r="M668" s="234"/>
      <c r="N668" s="235"/>
      <c r="O668" s="235"/>
      <c r="P668" s="235"/>
      <c r="Q668" s="235"/>
      <c r="R668" s="235"/>
      <c r="S668" s="235"/>
      <c r="T668" s="236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7" t="s">
        <v>144</v>
      </c>
      <c r="AU668" s="237" t="s">
        <v>83</v>
      </c>
      <c r="AV668" s="13" t="s">
        <v>83</v>
      </c>
      <c r="AW668" s="13" t="s">
        <v>35</v>
      </c>
      <c r="AX668" s="13" t="s">
        <v>81</v>
      </c>
      <c r="AY668" s="237" t="s">
        <v>133</v>
      </c>
    </row>
    <row r="669" s="2" customFormat="1" ht="24.15" customHeight="1">
      <c r="A669" s="40"/>
      <c r="B669" s="41"/>
      <c r="C669" s="207" t="s">
        <v>1292</v>
      </c>
      <c r="D669" s="207" t="s">
        <v>136</v>
      </c>
      <c r="E669" s="208" t="s">
        <v>1293</v>
      </c>
      <c r="F669" s="209" t="s">
        <v>1294</v>
      </c>
      <c r="G669" s="210" t="s">
        <v>148</v>
      </c>
      <c r="H669" s="211">
        <v>173.88</v>
      </c>
      <c r="I669" s="212"/>
      <c r="J669" s="213">
        <f>ROUND(I669*H669,2)</f>
        <v>0</v>
      </c>
      <c r="K669" s="214"/>
      <c r="L669" s="46"/>
      <c r="M669" s="215" t="s">
        <v>19</v>
      </c>
      <c r="N669" s="216" t="s">
        <v>44</v>
      </c>
      <c r="O669" s="86"/>
      <c r="P669" s="217">
        <f>O669*H669</f>
        <v>0</v>
      </c>
      <c r="Q669" s="217">
        <v>0.00013999999999999999</v>
      </c>
      <c r="R669" s="217">
        <f>Q669*H669</f>
        <v>0.024343199999999999</v>
      </c>
      <c r="S669" s="217">
        <v>0</v>
      </c>
      <c r="T669" s="218">
        <f>S669*H669</f>
        <v>0</v>
      </c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R669" s="219" t="s">
        <v>233</v>
      </c>
      <c r="AT669" s="219" t="s">
        <v>136</v>
      </c>
      <c r="AU669" s="219" t="s">
        <v>83</v>
      </c>
      <c r="AY669" s="19" t="s">
        <v>133</v>
      </c>
      <c r="BE669" s="220">
        <f>IF(N669="základní",J669,0)</f>
        <v>0</v>
      </c>
      <c r="BF669" s="220">
        <f>IF(N669="snížená",J669,0)</f>
        <v>0</v>
      </c>
      <c r="BG669" s="220">
        <f>IF(N669="zákl. přenesená",J669,0)</f>
        <v>0</v>
      </c>
      <c r="BH669" s="220">
        <f>IF(N669="sníž. přenesená",J669,0)</f>
        <v>0</v>
      </c>
      <c r="BI669" s="220">
        <f>IF(N669="nulová",J669,0)</f>
        <v>0</v>
      </c>
      <c r="BJ669" s="19" t="s">
        <v>81</v>
      </c>
      <c r="BK669" s="220">
        <f>ROUND(I669*H669,2)</f>
        <v>0</v>
      </c>
      <c r="BL669" s="19" t="s">
        <v>233</v>
      </c>
      <c r="BM669" s="219" t="s">
        <v>1295</v>
      </c>
    </row>
    <row r="670" s="2" customFormat="1">
      <c r="A670" s="40"/>
      <c r="B670" s="41"/>
      <c r="C670" s="42"/>
      <c r="D670" s="221" t="s">
        <v>142</v>
      </c>
      <c r="E670" s="42"/>
      <c r="F670" s="222" t="s">
        <v>1296</v>
      </c>
      <c r="G670" s="42"/>
      <c r="H670" s="42"/>
      <c r="I670" s="223"/>
      <c r="J670" s="42"/>
      <c r="K670" s="42"/>
      <c r="L670" s="46"/>
      <c r="M670" s="224"/>
      <c r="N670" s="225"/>
      <c r="O670" s="86"/>
      <c r="P670" s="86"/>
      <c r="Q670" s="86"/>
      <c r="R670" s="86"/>
      <c r="S670" s="86"/>
      <c r="T670" s="87"/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T670" s="19" t="s">
        <v>142</v>
      </c>
      <c r="AU670" s="19" t="s">
        <v>83</v>
      </c>
    </row>
    <row r="671" s="2" customFormat="1" ht="24.15" customHeight="1">
      <c r="A671" s="40"/>
      <c r="B671" s="41"/>
      <c r="C671" s="207" t="s">
        <v>1297</v>
      </c>
      <c r="D671" s="207" t="s">
        <v>136</v>
      </c>
      <c r="E671" s="208" t="s">
        <v>1298</v>
      </c>
      <c r="F671" s="209" t="s">
        <v>1299</v>
      </c>
      <c r="G671" s="210" t="s">
        <v>148</v>
      </c>
      <c r="H671" s="211">
        <v>173.88</v>
      </c>
      <c r="I671" s="212"/>
      <c r="J671" s="213">
        <f>ROUND(I671*H671,2)</f>
        <v>0</v>
      </c>
      <c r="K671" s="214"/>
      <c r="L671" s="46"/>
      <c r="M671" s="215" t="s">
        <v>19</v>
      </c>
      <c r="N671" s="216" t="s">
        <v>44</v>
      </c>
      <c r="O671" s="86"/>
      <c r="P671" s="217">
        <f>O671*H671</f>
        <v>0</v>
      </c>
      <c r="Q671" s="217">
        <v>0.00019000000000000001</v>
      </c>
      <c r="R671" s="217">
        <f>Q671*H671</f>
        <v>0.033037200000000003</v>
      </c>
      <c r="S671" s="217">
        <v>0</v>
      </c>
      <c r="T671" s="218">
        <f>S671*H671</f>
        <v>0</v>
      </c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R671" s="219" t="s">
        <v>233</v>
      </c>
      <c r="AT671" s="219" t="s">
        <v>136</v>
      </c>
      <c r="AU671" s="219" t="s">
        <v>83</v>
      </c>
      <c r="AY671" s="19" t="s">
        <v>133</v>
      </c>
      <c r="BE671" s="220">
        <f>IF(N671="základní",J671,0)</f>
        <v>0</v>
      </c>
      <c r="BF671" s="220">
        <f>IF(N671="snížená",J671,0)</f>
        <v>0</v>
      </c>
      <c r="BG671" s="220">
        <f>IF(N671="zákl. přenesená",J671,0)</f>
        <v>0</v>
      </c>
      <c r="BH671" s="220">
        <f>IF(N671="sníž. přenesená",J671,0)</f>
        <v>0</v>
      </c>
      <c r="BI671" s="220">
        <f>IF(N671="nulová",J671,0)</f>
        <v>0</v>
      </c>
      <c r="BJ671" s="19" t="s">
        <v>81</v>
      </c>
      <c r="BK671" s="220">
        <f>ROUND(I671*H671,2)</f>
        <v>0</v>
      </c>
      <c r="BL671" s="19" t="s">
        <v>233</v>
      </c>
      <c r="BM671" s="219" t="s">
        <v>1300</v>
      </c>
    </row>
    <row r="672" s="2" customFormat="1">
      <c r="A672" s="40"/>
      <c r="B672" s="41"/>
      <c r="C672" s="42"/>
      <c r="D672" s="221" t="s">
        <v>142</v>
      </c>
      <c r="E672" s="42"/>
      <c r="F672" s="222" t="s">
        <v>1301</v>
      </c>
      <c r="G672" s="42"/>
      <c r="H672" s="42"/>
      <c r="I672" s="223"/>
      <c r="J672" s="42"/>
      <c r="K672" s="42"/>
      <c r="L672" s="46"/>
      <c r="M672" s="224"/>
      <c r="N672" s="225"/>
      <c r="O672" s="86"/>
      <c r="P672" s="86"/>
      <c r="Q672" s="86"/>
      <c r="R672" s="86"/>
      <c r="S672" s="86"/>
      <c r="T672" s="87"/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T672" s="19" t="s">
        <v>142</v>
      </c>
      <c r="AU672" s="19" t="s">
        <v>83</v>
      </c>
    </row>
    <row r="673" s="12" customFormat="1" ht="22.8" customHeight="1">
      <c r="A673" s="12"/>
      <c r="B673" s="191"/>
      <c r="C673" s="192"/>
      <c r="D673" s="193" t="s">
        <v>72</v>
      </c>
      <c r="E673" s="205" t="s">
        <v>1302</v>
      </c>
      <c r="F673" s="205" t="s">
        <v>1303</v>
      </c>
      <c r="G673" s="192"/>
      <c r="H673" s="192"/>
      <c r="I673" s="195"/>
      <c r="J673" s="206">
        <f>BK673</f>
        <v>0</v>
      </c>
      <c r="K673" s="192"/>
      <c r="L673" s="197"/>
      <c r="M673" s="198"/>
      <c r="N673" s="199"/>
      <c r="O673" s="199"/>
      <c r="P673" s="200">
        <f>SUM(P674:P682)</f>
        <v>0</v>
      </c>
      <c r="Q673" s="199"/>
      <c r="R673" s="200">
        <f>SUM(R674:R682)</f>
        <v>0.22109143000000001</v>
      </c>
      <c r="S673" s="199"/>
      <c r="T673" s="201">
        <f>SUM(T674:T682)</f>
        <v>0</v>
      </c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R673" s="202" t="s">
        <v>83</v>
      </c>
      <c r="AT673" s="203" t="s">
        <v>72</v>
      </c>
      <c r="AU673" s="203" t="s">
        <v>81</v>
      </c>
      <c r="AY673" s="202" t="s">
        <v>133</v>
      </c>
      <c r="BK673" s="204">
        <f>SUM(BK674:BK682)</f>
        <v>0</v>
      </c>
    </row>
    <row r="674" s="2" customFormat="1" ht="33" customHeight="1">
      <c r="A674" s="40"/>
      <c r="B674" s="41"/>
      <c r="C674" s="207" t="s">
        <v>1304</v>
      </c>
      <c r="D674" s="207" t="s">
        <v>136</v>
      </c>
      <c r="E674" s="208" t="s">
        <v>1305</v>
      </c>
      <c r="F674" s="209" t="s">
        <v>1306</v>
      </c>
      <c r="G674" s="210" t="s">
        <v>148</v>
      </c>
      <c r="H674" s="211">
        <v>451.20699999999999</v>
      </c>
      <c r="I674" s="212"/>
      <c r="J674" s="213">
        <f>ROUND(I674*H674,2)</f>
        <v>0</v>
      </c>
      <c r="K674" s="214"/>
      <c r="L674" s="46"/>
      <c r="M674" s="215" t="s">
        <v>19</v>
      </c>
      <c r="N674" s="216" t="s">
        <v>44</v>
      </c>
      <c r="O674" s="86"/>
      <c r="P674" s="217">
        <f>O674*H674</f>
        <v>0</v>
      </c>
      <c r="Q674" s="217">
        <v>0.00020000000000000001</v>
      </c>
      <c r="R674" s="217">
        <f>Q674*H674</f>
        <v>0.090241399999999999</v>
      </c>
      <c r="S674" s="217">
        <v>0</v>
      </c>
      <c r="T674" s="218">
        <f>S674*H674</f>
        <v>0</v>
      </c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R674" s="219" t="s">
        <v>233</v>
      </c>
      <c r="AT674" s="219" t="s">
        <v>136</v>
      </c>
      <c r="AU674" s="219" t="s">
        <v>83</v>
      </c>
      <c r="AY674" s="19" t="s">
        <v>133</v>
      </c>
      <c r="BE674" s="220">
        <f>IF(N674="základní",J674,0)</f>
        <v>0</v>
      </c>
      <c r="BF674" s="220">
        <f>IF(N674="snížená",J674,0)</f>
        <v>0</v>
      </c>
      <c r="BG674" s="220">
        <f>IF(N674="zákl. přenesená",J674,0)</f>
        <v>0</v>
      </c>
      <c r="BH674" s="220">
        <f>IF(N674="sníž. přenesená",J674,0)</f>
        <v>0</v>
      </c>
      <c r="BI674" s="220">
        <f>IF(N674="nulová",J674,0)</f>
        <v>0</v>
      </c>
      <c r="BJ674" s="19" t="s">
        <v>81</v>
      </c>
      <c r="BK674" s="220">
        <f>ROUND(I674*H674,2)</f>
        <v>0</v>
      </c>
      <c r="BL674" s="19" t="s">
        <v>233</v>
      </c>
      <c r="BM674" s="219" t="s">
        <v>1307</v>
      </c>
    </row>
    <row r="675" s="2" customFormat="1">
      <c r="A675" s="40"/>
      <c r="B675" s="41"/>
      <c r="C675" s="42"/>
      <c r="D675" s="221" t="s">
        <v>142</v>
      </c>
      <c r="E675" s="42"/>
      <c r="F675" s="222" t="s">
        <v>1308</v>
      </c>
      <c r="G675" s="42"/>
      <c r="H675" s="42"/>
      <c r="I675" s="223"/>
      <c r="J675" s="42"/>
      <c r="K675" s="42"/>
      <c r="L675" s="46"/>
      <c r="M675" s="224"/>
      <c r="N675" s="225"/>
      <c r="O675" s="86"/>
      <c r="P675" s="86"/>
      <c r="Q675" s="86"/>
      <c r="R675" s="86"/>
      <c r="S675" s="86"/>
      <c r="T675" s="87"/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T675" s="19" t="s">
        <v>142</v>
      </c>
      <c r="AU675" s="19" t="s">
        <v>83</v>
      </c>
    </row>
    <row r="676" s="15" customFormat="1">
      <c r="A676" s="15"/>
      <c r="B676" s="249"/>
      <c r="C676" s="250"/>
      <c r="D676" s="228" t="s">
        <v>144</v>
      </c>
      <c r="E676" s="251" t="s">
        <v>19</v>
      </c>
      <c r="F676" s="252" t="s">
        <v>1309</v>
      </c>
      <c r="G676" s="250"/>
      <c r="H676" s="251" t="s">
        <v>19</v>
      </c>
      <c r="I676" s="253"/>
      <c r="J676" s="250"/>
      <c r="K676" s="250"/>
      <c r="L676" s="254"/>
      <c r="M676" s="255"/>
      <c r="N676" s="256"/>
      <c r="O676" s="256"/>
      <c r="P676" s="256"/>
      <c r="Q676" s="256"/>
      <c r="R676" s="256"/>
      <c r="S676" s="256"/>
      <c r="T676" s="257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T676" s="258" t="s">
        <v>144</v>
      </c>
      <c r="AU676" s="258" t="s">
        <v>83</v>
      </c>
      <c r="AV676" s="15" t="s">
        <v>81</v>
      </c>
      <c r="AW676" s="15" t="s">
        <v>35</v>
      </c>
      <c r="AX676" s="15" t="s">
        <v>73</v>
      </c>
      <c r="AY676" s="258" t="s">
        <v>133</v>
      </c>
    </row>
    <row r="677" s="13" customFormat="1">
      <c r="A677" s="13"/>
      <c r="B677" s="226"/>
      <c r="C677" s="227"/>
      <c r="D677" s="228" t="s">
        <v>144</v>
      </c>
      <c r="E677" s="229" t="s">
        <v>19</v>
      </c>
      <c r="F677" s="230" t="s">
        <v>1310</v>
      </c>
      <c r="G677" s="227"/>
      <c r="H677" s="231">
        <v>43.142000000000003</v>
      </c>
      <c r="I677" s="232"/>
      <c r="J677" s="227"/>
      <c r="K677" s="227"/>
      <c r="L677" s="233"/>
      <c r="M677" s="234"/>
      <c r="N677" s="235"/>
      <c r="O677" s="235"/>
      <c r="P677" s="235"/>
      <c r="Q677" s="235"/>
      <c r="R677" s="235"/>
      <c r="S677" s="235"/>
      <c r="T677" s="236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7" t="s">
        <v>144</v>
      </c>
      <c r="AU677" s="237" t="s">
        <v>83</v>
      </c>
      <c r="AV677" s="13" t="s">
        <v>83</v>
      </c>
      <c r="AW677" s="13" t="s">
        <v>35</v>
      </c>
      <c r="AX677" s="13" t="s">
        <v>73</v>
      </c>
      <c r="AY677" s="237" t="s">
        <v>133</v>
      </c>
    </row>
    <row r="678" s="15" customFormat="1">
      <c r="A678" s="15"/>
      <c r="B678" s="249"/>
      <c r="C678" s="250"/>
      <c r="D678" s="228" t="s">
        <v>144</v>
      </c>
      <c r="E678" s="251" t="s">
        <v>19</v>
      </c>
      <c r="F678" s="252" t="s">
        <v>1311</v>
      </c>
      <c r="G678" s="250"/>
      <c r="H678" s="251" t="s">
        <v>19</v>
      </c>
      <c r="I678" s="253"/>
      <c r="J678" s="250"/>
      <c r="K678" s="250"/>
      <c r="L678" s="254"/>
      <c r="M678" s="255"/>
      <c r="N678" s="256"/>
      <c r="O678" s="256"/>
      <c r="P678" s="256"/>
      <c r="Q678" s="256"/>
      <c r="R678" s="256"/>
      <c r="S678" s="256"/>
      <c r="T678" s="257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T678" s="258" t="s">
        <v>144</v>
      </c>
      <c r="AU678" s="258" t="s">
        <v>83</v>
      </c>
      <c r="AV678" s="15" t="s">
        <v>81</v>
      </c>
      <c r="AW678" s="15" t="s">
        <v>35</v>
      </c>
      <c r="AX678" s="15" t="s">
        <v>73</v>
      </c>
      <c r="AY678" s="258" t="s">
        <v>133</v>
      </c>
    </row>
    <row r="679" s="13" customFormat="1">
      <c r="A679" s="13"/>
      <c r="B679" s="226"/>
      <c r="C679" s="227"/>
      <c r="D679" s="228" t="s">
        <v>144</v>
      </c>
      <c r="E679" s="229" t="s">
        <v>19</v>
      </c>
      <c r="F679" s="230" t="s">
        <v>1312</v>
      </c>
      <c r="G679" s="227"/>
      <c r="H679" s="231">
        <v>408.065</v>
      </c>
      <c r="I679" s="232"/>
      <c r="J679" s="227"/>
      <c r="K679" s="227"/>
      <c r="L679" s="233"/>
      <c r="M679" s="234"/>
      <c r="N679" s="235"/>
      <c r="O679" s="235"/>
      <c r="P679" s="235"/>
      <c r="Q679" s="235"/>
      <c r="R679" s="235"/>
      <c r="S679" s="235"/>
      <c r="T679" s="236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7" t="s">
        <v>144</v>
      </c>
      <c r="AU679" s="237" t="s">
        <v>83</v>
      </c>
      <c r="AV679" s="13" t="s">
        <v>83</v>
      </c>
      <c r="AW679" s="13" t="s">
        <v>35</v>
      </c>
      <c r="AX679" s="13" t="s">
        <v>73</v>
      </c>
      <c r="AY679" s="237" t="s">
        <v>133</v>
      </c>
    </row>
    <row r="680" s="14" customFormat="1">
      <c r="A680" s="14"/>
      <c r="B680" s="238"/>
      <c r="C680" s="239"/>
      <c r="D680" s="228" t="s">
        <v>144</v>
      </c>
      <c r="E680" s="240" t="s">
        <v>19</v>
      </c>
      <c r="F680" s="241" t="s">
        <v>153</v>
      </c>
      <c r="G680" s="239"/>
      <c r="H680" s="242">
        <v>451.20699999999999</v>
      </c>
      <c r="I680" s="243"/>
      <c r="J680" s="239"/>
      <c r="K680" s="239"/>
      <c r="L680" s="244"/>
      <c r="M680" s="245"/>
      <c r="N680" s="246"/>
      <c r="O680" s="246"/>
      <c r="P680" s="246"/>
      <c r="Q680" s="246"/>
      <c r="R680" s="246"/>
      <c r="S680" s="246"/>
      <c r="T680" s="247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48" t="s">
        <v>144</v>
      </c>
      <c r="AU680" s="248" t="s">
        <v>83</v>
      </c>
      <c r="AV680" s="14" t="s">
        <v>140</v>
      </c>
      <c r="AW680" s="14" t="s">
        <v>35</v>
      </c>
      <c r="AX680" s="14" t="s">
        <v>81</v>
      </c>
      <c r="AY680" s="248" t="s">
        <v>133</v>
      </c>
    </row>
    <row r="681" s="2" customFormat="1" ht="37.8" customHeight="1">
      <c r="A681" s="40"/>
      <c r="B681" s="41"/>
      <c r="C681" s="207" t="s">
        <v>1313</v>
      </c>
      <c r="D681" s="207" t="s">
        <v>136</v>
      </c>
      <c r="E681" s="208" t="s">
        <v>1314</v>
      </c>
      <c r="F681" s="209" t="s">
        <v>1315</v>
      </c>
      <c r="G681" s="210" t="s">
        <v>148</v>
      </c>
      <c r="H681" s="211">
        <v>451.20699999999999</v>
      </c>
      <c r="I681" s="212"/>
      <c r="J681" s="213">
        <f>ROUND(I681*H681,2)</f>
        <v>0</v>
      </c>
      <c r="K681" s="214"/>
      <c r="L681" s="46"/>
      <c r="M681" s="215" t="s">
        <v>19</v>
      </c>
      <c r="N681" s="216" t="s">
        <v>44</v>
      </c>
      <c r="O681" s="86"/>
      <c r="P681" s="217">
        <f>O681*H681</f>
        <v>0</v>
      </c>
      <c r="Q681" s="217">
        <v>0.00029</v>
      </c>
      <c r="R681" s="217">
        <f>Q681*H681</f>
        <v>0.13085003000000001</v>
      </c>
      <c r="S681" s="217">
        <v>0</v>
      </c>
      <c r="T681" s="218">
        <f>S681*H681</f>
        <v>0</v>
      </c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R681" s="219" t="s">
        <v>233</v>
      </c>
      <c r="AT681" s="219" t="s">
        <v>136</v>
      </c>
      <c r="AU681" s="219" t="s">
        <v>83</v>
      </c>
      <c r="AY681" s="19" t="s">
        <v>133</v>
      </c>
      <c r="BE681" s="220">
        <f>IF(N681="základní",J681,0)</f>
        <v>0</v>
      </c>
      <c r="BF681" s="220">
        <f>IF(N681="snížená",J681,0)</f>
        <v>0</v>
      </c>
      <c r="BG681" s="220">
        <f>IF(N681="zákl. přenesená",J681,0)</f>
        <v>0</v>
      </c>
      <c r="BH681" s="220">
        <f>IF(N681="sníž. přenesená",J681,0)</f>
        <v>0</v>
      </c>
      <c r="BI681" s="220">
        <f>IF(N681="nulová",J681,0)</f>
        <v>0</v>
      </c>
      <c r="BJ681" s="19" t="s">
        <v>81</v>
      </c>
      <c r="BK681" s="220">
        <f>ROUND(I681*H681,2)</f>
        <v>0</v>
      </c>
      <c r="BL681" s="19" t="s">
        <v>233</v>
      </c>
      <c r="BM681" s="219" t="s">
        <v>1316</v>
      </c>
    </row>
    <row r="682" s="2" customFormat="1">
      <c r="A682" s="40"/>
      <c r="B682" s="41"/>
      <c r="C682" s="42"/>
      <c r="D682" s="221" t="s">
        <v>142</v>
      </c>
      <c r="E682" s="42"/>
      <c r="F682" s="222" t="s">
        <v>1317</v>
      </c>
      <c r="G682" s="42"/>
      <c r="H682" s="42"/>
      <c r="I682" s="223"/>
      <c r="J682" s="42"/>
      <c r="K682" s="42"/>
      <c r="L682" s="46"/>
      <c r="M682" s="224"/>
      <c r="N682" s="225"/>
      <c r="O682" s="86"/>
      <c r="P682" s="86"/>
      <c r="Q682" s="86"/>
      <c r="R682" s="86"/>
      <c r="S682" s="86"/>
      <c r="T682" s="87"/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T682" s="19" t="s">
        <v>142</v>
      </c>
      <c r="AU682" s="19" t="s">
        <v>83</v>
      </c>
    </row>
    <row r="683" s="12" customFormat="1" ht="22.8" customHeight="1">
      <c r="A683" s="12"/>
      <c r="B683" s="191"/>
      <c r="C683" s="192"/>
      <c r="D683" s="193" t="s">
        <v>72</v>
      </c>
      <c r="E683" s="205" t="s">
        <v>1318</v>
      </c>
      <c r="F683" s="205" t="s">
        <v>1319</v>
      </c>
      <c r="G683" s="192"/>
      <c r="H683" s="192"/>
      <c r="I683" s="195"/>
      <c r="J683" s="206">
        <f>BK683</f>
        <v>0</v>
      </c>
      <c r="K683" s="192"/>
      <c r="L683" s="197"/>
      <c r="M683" s="198"/>
      <c r="N683" s="199"/>
      <c r="O683" s="199"/>
      <c r="P683" s="200">
        <f>SUM(P684:P694)</f>
        <v>0</v>
      </c>
      <c r="Q683" s="199"/>
      <c r="R683" s="200">
        <f>SUM(R684:R694)</f>
        <v>0.013046200000000001</v>
      </c>
      <c r="S683" s="199"/>
      <c r="T683" s="201">
        <f>SUM(T684:T694)</f>
        <v>0</v>
      </c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R683" s="202" t="s">
        <v>83</v>
      </c>
      <c r="AT683" s="203" t="s">
        <v>72</v>
      </c>
      <c r="AU683" s="203" t="s">
        <v>81</v>
      </c>
      <c r="AY683" s="202" t="s">
        <v>133</v>
      </c>
      <c r="BK683" s="204">
        <f>SUM(BK684:BK694)</f>
        <v>0</v>
      </c>
    </row>
    <row r="684" s="2" customFormat="1" ht="37.8" customHeight="1">
      <c r="A684" s="40"/>
      <c r="B684" s="41"/>
      <c r="C684" s="207" t="s">
        <v>1320</v>
      </c>
      <c r="D684" s="207" t="s">
        <v>136</v>
      </c>
      <c r="E684" s="208" t="s">
        <v>1321</v>
      </c>
      <c r="F684" s="209" t="s">
        <v>1322</v>
      </c>
      <c r="G684" s="210" t="s">
        <v>148</v>
      </c>
      <c r="H684" s="211">
        <v>10</v>
      </c>
      <c r="I684" s="212"/>
      <c r="J684" s="213">
        <f>ROUND(I684*H684,2)</f>
        <v>0</v>
      </c>
      <c r="K684" s="214"/>
      <c r="L684" s="46"/>
      <c r="M684" s="215" t="s">
        <v>19</v>
      </c>
      <c r="N684" s="216" t="s">
        <v>44</v>
      </c>
      <c r="O684" s="86"/>
      <c r="P684" s="217">
        <f>O684*H684</f>
        <v>0</v>
      </c>
      <c r="Q684" s="217">
        <v>0.00064000000000000005</v>
      </c>
      <c r="R684" s="217">
        <f>Q684*H684</f>
        <v>0.0064000000000000003</v>
      </c>
      <c r="S684" s="217">
        <v>0</v>
      </c>
      <c r="T684" s="218">
        <f>S684*H684</f>
        <v>0</v>
      </c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R684" s="219" t="s">
        <v>233</v>
      </c>
      <c r="AT684" s="219" t="s">
        <v>136</v>
      </c>
      <c r="AU684" s="219" t="s">
        <v>83</v>
      </c>
      <c r="AY684" s="19" t="s">
        <v>133</v>
      </c>
      <c r="BE684" s="220">
        <f>IF(N684="základní",J684,0)</f>
        <v>0</v>
      </c>
      <c r="BF684" s="220">
        <f>IF(N684="snížená",J684,0)</f>
        <v>0</v>
      </c>
      <c r="BG684" s="220">
        <f>IF(N684="zákl. přenesená",J684,0)</f>
        <v>0</v>
      </c>
      <c r="BH684" s="220">
        <f>IF(N684="sníž. přenesená",J684,0)</f>
        <v>0</v>
      </c>
      <c r="BI684" s="220">
        <f>IF(N684="nulová",J684,0)</f>
        <v>0</v>
      </c>
      <c r="BJ684" s="19" t="s">
        <v>81</v>
      </c>
      <c r="BK684" s="220">
        <f>ROUND(I684*H684,2)</f>
        <v>0</v>
      </c>
      <c r="BL684" s="19" t="s">
        <v>233</v>
      </c>
      <c r="BM684" s="219" t="s">
        <v>1323</v>
      </c>
    </row>
    <row r="685" s="2" customFormat="1">
      <c r="A685" s="40"/>
      <c r="B685" s="41"/>
      <c r="C685" s="42"/>
      <c r="D685" s="221" t="s">
        <v>142</v>
      </c>
      <c r="E685" s="42"/>
      <c r="F685" s="222" t="s">
        <v>1324</v>
      </c>
      <c r="G685" s="42"/>
      <c r="H685" s="42"/>
      <c r="I685" s="223"/>
      <c r="J685" s="42"/>
      <c r="K685" s="42"/>
      <c r="L685" s="46"/>
      <c r="M685" s="224"/>
      <c r="N685" s="225"/>
      <c r="O685" s="86"/>
      <c r="P685" s="86"/>
      <c r="Q685" s="86"/>
      <c r="R685" s="86"/>
      <c r="S685" s="86"/>
      <c r="T685" s="87"/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T685" s="19" t="s">
        <v>142</v>
      </c>
      <c r="AU685" s="19" t="s">
        <v>83</v>
      </c>
    </row>
    <row r="686" s="15" customFormat="1">
      <c r="A686" s="15"/>
      <c r="B686" s="249"/>
      <c r="C686" s="250"/>
      <c r="D686" s="228" t="s">
        <v>144</v>
      </c>
      <c r="E686" s="251" t="s">
        <v>19</v>
      </c>
      <c r="F686" s="252" t="s">
        <v>1325</v>
      </c>
      <c r="G686" s="250"/>
      <c r="H686" s="251" t="s">
        <v>19</v>
      </c>
      <c r="I686" s="253"/>
      <c r="J686" s="250"/>
      <c r="K686" s="250"/>
      <c r="L686" s="254"/>
      <c r="M686" s="255"/>
      <c r="N686" s="256"/>
      <c r="O686" s="256"/>
      <c r="P686" s="256"/>
      <c r="Q686" s="256"/>
      <c r="R686" s="256"/>
      <c r="S686" s="256"/>
      <c r="T686" s="257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58" t="s">
        <v>144</v>
      </c>
      <c r="AU686" s="258" t="s">
        <v>83</v>
      </c>
      <c r="AV686" s="15" t="s">
        <v>81</v>
      </c>
      <c r="AW686" s="15" t="s">
        <v>35</v>
      </c>
      <c r="AX686" s="15" t="s">
        <v>73</v>
      </c>
      <c r="AY686" s="258" t="s">
        <v>133</v>
      </c>
    </row>
    <row r="687" s="13" customFormat="1">
      <c r="A687" s="13"/>
      <c r="B687" s="226"/>
      <c r="C687" s="227"/>
      <c r="D687" s="228" t="s">
        <v>144</v>
      </c>
      <c r="E687" s="229" t="s">
        <v>19</v>
      </c>
      <c r="F687" s="230" t="s">
        <v>1326</v>
      </c>
      <c r="G687" s="227"/>
      <c r="H687" s="231">
        <v>10</v>
      </c>
      <c r="I687" s="232"/>
      <c r="J687" s="227"/>
      <c r="K687" s="227"/>
      <c r="L687" s="233"/>
      <c r="M687" s="234"/>
      <c r="N687" s="235"/>
      <c r="O687" s="235"/>
      <c r="P687" s="235"/>
      <c r="Q687" s="235"/>
      <c r="R687" s="235"/>
      <c r="S687" s="235"/>
      <c r="T687" s="236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7" t="s">
        <v>144</v>
      </c>
      <c r="AU687" s="237" t="s">
        <v>83</v>
      </c>
      <c r="AV687" s="13" t="s">
        <v>83</v>
      </c>
      <c r="AW687" s="13" t="s">
        <v>35</v>
      </c>
      <c r="AX687" s="13" t="s">
        <v>81</v>
      </c>
      <c r="AY687" s="237" t="s">
        <v>133</v>
      </c>
    </row>
    <row r="688" s="2" customFormat="1" ht="33" customHeight="1">
      <c r="A688" s="40"/>
      <c r="B688" s="41"/>
      <c r="C688" s="207" t="s">
        <v>1327</v>
      </c>
      <c r="D688" s="207" t="s">
        <v>136</v>
      </c>
      <c r="E688" s="208" t="s">
        <v>1328</v>
      </c>
      <c r="F688" s="209" t="s">
        <v>1329</v>
      </c>
      <c r="G688" s="210" t="s">
        <v>148</v>
      </c>
      <c r="H688" s="211">
        <v>10.07</v>
      </c>
      <c r="I688" s="212"/>
      <c r="J688" s="213">
        <f>ROUND(I688*H688,2)</f>
        <v>0</v>
      </c>
      <c r="K688" s="214"/>
      <c r="L688" s="46"/>
      <c r="M688" s="215" t="s">
        <v>19</v>
      </c>
      <c r="N688" s="216" t="s">
        <v>44</v>
      </c>
      <c r="O688" s="86"/>
      <c r="P688" s="217">
        <f>O688*H688</f>
        <v>0</v>
      </c>
      <c r="Q688" s="217">
        <v>0.00066</v>
      </c>
      <c r="R688" s="217">
        <f>Q688*H688</f>
        <v>0.0066462000000000005</v>
      </c>
      <c r="S688" s="217">
        <v>0</v>
      </c>
      <c r="T688" s="218">
        <f>S688*H688</f>
        <v>0</v>
      </c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R688" s="219" t="s">
        <v>233</v>
      </c>
      <c r="AT688" s="219" t="s">
        <v>136</v>
      </c>
      <c r="AU688" s="219" t="s">
        <v>83</v>
      </c>
      <c r="AY688" s="19" t="s">
        <v>133</v>
      </c>
      <c r="BE688" s="220">
        <f>IF(N688="základní",J688,0)</f>
        <v>0</v>
      </c>
      <c r="BF688" s="220">
        <f>IF(N688="snížená",J688,0)</f>
        <v>0</v>
      </c>
      <c r="BG688" s="220">
        <f>IF(N688="zákl. přenesená",J688,0)</f>
        <v>0</v>
      </c>
      <c r="BH688" s="220">
        <f>IF(N688="sníž. přenesená",J688,0)</f>
        <v>0</v>
      </c>
      <c r="BI688" s="220">
        <f>IF(N688="nulová",J688,0)</f>
        <v>0</v>
      </c>
      <c r="BJ688" s="19" t="s">
        <v>81</v>
      </c>
      <c r="BK688" s="220">
        <f>ROUND(I688*H688,2)</f>
        <v>0</v>
      </c>
      <c r="BL688" s="19" t="s">
        <v>233</v>
      </c>
      <c r="BM688" s="219" t="s">
        <v>1330</v>
      </c>
    </row>
    <row r="689" s="2" customFormat="1">
      <c r="A689" s="40"/>
      <c r="B689" s="41"/>
      <c r="C689" s="42"/>
      <c r="D689" s="221" t="s">
        <v>142</v>
      </c>
      <c r="E689" s="42"/>
      <c r="F689" s="222" t="s">
        <v>1331</v>
      </c>
      <c r="G689" s="42"/>
      <c r="H689" s="42"/>
      <c r="I689" s="223"/>
      <c r="J689" s="42"/>
      <c r="K689" s="42"/>
      <c r="L689" s="46"/>
      <c r="M689" s="224"/>
      <c r="N689" s="225"/>
      <c r="O689" s="86"/>
      <c r="P689" s="86"/>
      <c r="Q689" s="86"/>
      <c r="R689" s="86"/>
      <c r="S689" s="86"/>
      <c r="T689" s="87"/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T689" s="19" t="s">
        <v>142</v>
      </c>
      <c r="AU689" s="19" t="s">
        <v>83</v>
      </c>
    </row>
    <row r="690" s="15" customFormat="1">
      <c r="A690" s="15"/>
      <c r="B690" s="249"/>
      <c r="C690" s="250"/>
      <c r="D690" s="228" t="s">
        <v>144</v>
      </c>
      <c r="E690" s="251" t="s">
        <v>19</v>
      </c>
      <c r="F690" s="252" t="s">
        <v>1175</v>
      </c>
      <c r="G690" s="250"/>
      <c r="H690" s="251" t="s">
        <v>19</v>
      </c>
      <c r="I690" s="253"/>
      <c r="J690" s="250"/>
      <c r="K690" s="250"/>
      <c r="L690" s="254"/>
      <c r="M690" s="255"/>
      <c r="N690" s="256"/>
      <c r="O690" s="256"/>
      <c r="P690" s="256"/>
      <c r="Q690" s="256"/>
      <c r="R690" s="256"/>
      <c r="S690" s="256"/>
      <c r="T690" s="257"/>
      <c r="U690" s="15"/>
      <c r="V690" s="15"/>
      <c r="W690" s="15"/>
      <c r="X690" s="15"/>
      <c r="Y690" s="15"/>
      <c r="Z690" s="15"/>
      <c r="AA690" s="15"/>
      <c r="AB690" s="15"/>
      <c r="AC690" s="15"/>
      <c r="AD690" s="15"/>
      <c r="AE690" s="15"/>
      <c r="AT690" s="258" t="s">
        <v>144</v>
      </c>
      <c r="AU690" s="258" t="s">
        <v>83</v>
      </c>
      <c r="AV690" s="15" t="s">
        <v>81</v>
      </c>
      <c r="AW690" s="15" t="s">
        <v>35</v>
      </c>
      <c r="AX690" s="15" t="s">
        <v>73</v>
      </c>
      <c r="AY690" s="258" t="s">
        <v>133</v>
      </c>
    </row>
    <row r="691" s="13" customFormat="1">
      <c r="A691" s="13"/>
      <c r="B691" s="226"/>
      <c r="C691" s="227"/>
      <c r="D691" s="228" t="s">
        <v>144</v>
      </c>
      <c r="E691" s="229" t="s">
        <v>19</v>
      </c>
      <c r="F691" s="230" t="s">
        <v>1332</v>
      </c>
      <c r="G691" s="227"/>
      <c r="H691" s="231">
        <v>9.3499999999999996</v>
      </c>
      <c r="I691" s="232"/>
      <c r="J691" s="227"/>
      <c r="K691" s="227"/>
      <c r="L691" s="233"/>
      <c r="M691" s="234"/>
      <c r="N691" s="235"/>
      <c r="O691" s="235"/>
      <c r="P691" s="235"/>
      <c r="Q691" s="235"/>
      <c r="R691" s="235"/>
      <c r="S691" s="235"/>
      <c r="T691" s="236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37" t="s">
        <v>144</v>
      </c>
      <c r="AU691" s="237" t="s">
        <v>83</v>
      </c>
      <c r="AV691" s="13" t="s">
        <v>83</v>
      </c>
      <c r="AW691" s="13" t="s">
        <v>35</v>
      </c>
      <c r="AX691" s="13" t="s">
        <v>73</v>
      </c>
      <c r="AY691" s="237" t="s">
        <v>133</v>
      </c>
    </row>
    <row r="692" s="15" customFormat="1">
      <c r="A692" s="15"/>
      <c r="B692" s="249"/>
      <c r="C692" s="250"/>
      <c r="D692" s="228" t="s">
        <v>144</v>
      </c>
      <c r="E692" s="251" t="s">
        <v>19</v>
      </c>
      <c r="F692" s="252" t="s">
        <v>1177</v>
      </c>
      <c r="G692" s="250"/>
      <c r="H692" s="251" t="s">
        <v>19</v>
      </c>
      <c r="I692" s="253"/>
      <c r="J692" s="250"/>
      <c r="K692" s="250"/>
      <c r="L692" s="254"/>
      <c r="M692" s="255"/>
      <c r="N692" s="256"/>
      <c r="O692" s="256"/>
      <c r="P692" s="256"/>
      <c r="Q692" s="256"/>
      <c r="R692" s="256"/>
      <c r="S692" s="256"/>
      <c r="T692" s="257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58" t="s">
        <v>144</v>
      </c>
      <c r="AU692" s="258" t="s">
        <v>83</v>
      </c>
      <c r="AV692" s="15" t="s">
        <v>81</v>
      </c>
      <c r="AW692" s="15" t="s">
        <v>35</v>
      </c>
      <c r="AX692" s="15" t="s">
        <v>73</v>
      </c>
      <c r="AY692" s="258" t="s">
        <v>133</v>
      </c>
    </row>
    <row r="693" s="13" customFormat="1">
      <c r="A693" s="13"/>
      <c r="B693" s="226"/>
      <c r="C693" s="227"/>
      <c r="D693" s="228" t="s">
        <v>144</v>
      </c>
      <c r="E693" s="229" t="s">
        <v>19</v>
      </c>
      <c r="F693" s="230" t="s">
        <v>1333</v>
      </c>
      <c r="G693" s="227"/>
      <c r="H693" s="231">
        <v>0.71999999999999997</v>
      </c>
      <c r="I693" s="232"/>
      <c r="J693" s="227"/>
      <c r="K693" s="227"/>
      <c r="L693" s="233"/>
      <c r="M693" s="234"/>
      <c r="N693" s="235"/>
      <c r="O693" s="235"/>
      <c r="P693" s="235"/>
      <c r="Q693" s="235"/>
      <c r="R693" s="235"/>
      <c r="S693" s="235"/>
      <c r="T693" s="236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7" t="s">
        <v>144</v>
      </c>
      <c r="AU693" s="237" t="s">
        <v>83</v>
      </c>
      <c r="AV693" s="13" t="s">
        <v>83</v>
      </c>
      <c r="AW693" s="13" t="s">
        <v>35</v>
      </c>
      <c r="AX693" s="13" t="s">
        <v>73</v>
      </c>
      <c r="AY693" s="237" t="s">
        <v>133</v>
      </c>
    </row>
    <row r="694" s="14" customFormat="1">
      <c r="A694" s="14"/>
      <c r="B694" s="238"/>
      <c r="C694" s="239"/>
      <c r="D694" s="228" t="s">
        <v>144</v>
      </c>
      <c r="E694" s="240" t="s">
        <v>19</v>
      </c>
      <c r="F694" s="241" t="s">
        <v>153</v>
      </c>
      <c r="G694" s="239"/>
      <c r="H694" s="242">
        <v>10.07</v>
      </c>
      <c r="I694" s="243"/>
      <c r="J694" s="239"/>
      <c r="K694" s="239"/>
      <c r="L694" s="244"/>
      <c r="M694" s="245"/>
      <c r="N694" s="246"/>
      <c r="O694" s="246"/>
      <c r="P694" s="246"/>
      <c r="Q694" s="246"/>
      <c r="R694" s="246"/>
      <c r="S694" s="246"/>
      <c r="T694" s="247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48" t="s">
        <v>144</v>
      </c>
      <c r="AU694" s="248" t="s">
        <v>83</v>
      </c>
      <c r="AV694" s="14" t="s">
        <v>140</v>
      </c>
      <c r="AW694" s="14" t="s">
        <v>35</v>
      </c>
      <c r="AX694" s="14" t="s">
        <v>81</v>
      </c>
      <c r="AY694" s="248" t="s">
        <v>133</v>
      </c>
    </row>
    <row r="695" s="12" customFormat="1" ht="25.92" customHeight="1">
      <c r="A695" s="12"/>
      <c r="B695" s="191"/>
      <c r="C695" s="192"/>
      <c r="D695" s="193" t="s">
        <v>72</v>
      </c>
      <c r="E695" s="194" t="s">
        <v>1334</v>
      </c>
      <c r="F695" s="194" t="s">
        <v>1335</v>
      </c>
      <c r="G695" s="192"/>
      <c r="H695" s="192"/>
      <c r="I695" s="195"/>
      <c r="J695" s="196">
        <f>BK695</f>
        <v>0</v>
      </c>
      <c r="K695" s="192"/>
      <c r="L695" s="197"/>
      <c r="M695" s="198"/>
      <c r="N695" s="199"/>
      <c r="O695" s="199"/>
      <c r="P695" s="200">
        <f>P696+P699</f>
        <v>0</v>
      </c>
      <c r="Q695" s="199"/>
      <c r="R695" s="200">
        <f>R696+R699</f>
        <v>0</v>
      </c>
      <c r="S695" s="199"/>
      <c r="T695" s="201">
        <f>T696+T699</f>
        <v>0</v>
      </c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R695" s="202" t="s">
        <v>168</v>
      </c>
      <c r="AT695" s="203" t="s">
        <v>72</v>
      </c>
      <c r="AU695" s="203" t="s">
        <v>73</v>
      </c>
      <c r="AY695" s="202" t="s">
        <v>133</v>
      </c>
      <c r="BK695" s="204">
        <f>BK696+BK699</f>
        <v>0</v>
      </c>
    </row>
    <row r="696" s="12" customFormat="1" ht="22.8" customHeight="1">
      <c r="A696" s="12"/>
      <c r="B696" s="191"/>
      <c r="C696" s="192"/>
      <c r="D696" s="193" t="s">
        <v>72</v>
      </c>
      <c r="E696" s="205" t="s">
        <v>1336</v>
      </c>
      <c r="F696" s="205" t="s">
        <v>1337</v>
      </c>
      <c r="G696" s="192"/>
      <c r="H696" s="192"/>
      <c r="I696" s="195"/>
      <c r="J696" s="206">
        <f>BK696</f>
        <v>0</v>
      </c>
      <c r="K696" s="192"/>
      <c r="L696" s="197"/>
      <c r="M696" s="198"/>
      <c r="N696" s="199"/>
      <c r="O696" s="199"/>
      <c r="P696" s="200">
        <f>SUM(P697:P698)</f>
        <v>0</v>
      </c>
      <c r="Q696" s="199"/>
      <c r="R696" s="200">
        <f>SUM(R697:R698)</f>
        <v>0</v>
      </c>
      <c r="S696" s="199"/>
      <c r="T696" s="201">
        <f>SUM(T697:T698)</f>
        <v>0</v>
      </c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R696" s="202" t="s">
        <v>168</v>
      </c>
      <c r="AT696" s="203" t="s">
        <v>72</v>
      </c>
      <c r="AU696" s="203" t="s">
        <v>81</v>
      </c>
      <c r="AY696" s="202" t="s">
        <v>133</v>
      </c>
      <c r="BK696" s="204">
        <f>SUM(BK697:BK698)</f>
        <v>0</v>
      </c>
    </row>
    <row r="697" s="2" customFormat="1" ht="16.5" customHeight="1">
      <c r="A697" s="40"/>
      <c r="B697" s="41"/>
      <c r="C697" s="207" t="s">
        <v>1338</v>
      </c>
      <c r="D697" s="207" t="s">
        <v>136</v>
      </c>
      <c r="E697" s="208" t="s">
        <v>1339</v>
      </c>
      <c r="F697" s="209" t="s">
        <v>1340</v>
      </c>
      <c r="G697" s="210" t="s">
        <v>1341</v>
      </c>
      <c r="H697" s="211">
        <v>1</v>
      </c>
      <c r="I697" s="212"/>
      <c r="J697" s="213">
        <f>ROUND(I697*H697,2)</f>
        <v>0</v>
      </c>
      <c r="K697" s="214"/>
      <c r="L697" s="46"/>
      <c r="M697" s="215" t="s">
        <v>19</v>
      </c>
      <c r="N697" s="216" t="s">
        <v>44</v>
      </c>
      <c r="O697" s="86"/>
      <c r="P697" s="217">
        <f>O697*H697</f>
        <v>0</v>
      </c>
      <c r="Q697" s="217">
        <v>0</v>
      </c>
      <c r="R697" s="217">
        <f>Q697*H697</f>
        <v>0</v>
      </c>
      <c r="S697" s="217">
        <v>0</v>
      </c>
      <c r="T697" s="218">
        <f>S697*H697</f>
        <v>0</v>
      </c>
      <c r="U697" s="40"/>
      <c r="V697" s="40"/>
      <c r="W697" s="40"/>
      <c r="X697" s="40"/>
      <c r="Y697" s="40"/>
      <c r="Z697" s="40"/>
      <c r="AA697" s="40"/>
      <c r="AB697" s="40"/>
      <c r="AC697" s="40"/>
      <c r="AD697" s="40"/>
      <c r="AE697" s="40"/>
      <c r="AR697" s="219" t="s">
        <v>1342</v>
      </c>
      <c r="AT697" s="219" t="s">
        <v>136</v>
      </c>
      <c r="AU697" s="219" t="s">
        <v>83</v>
      </c>
      <c r="AY697" s="19" t="s">
        <v>133</v>
      </c>
      <c r="BE697" s="220">
        <f>IF(N697="základní",J697,0)</f>
        <v>0</v>
      </c>
      <c r="BF697" s="220">
        <f>IF(N697="snížená",J697,0)</f>
        <v>0</v>
      </c>
      <c r="BG697" s="220">
        <f>IF(N697="zákl. přenesená",J697,0)</f>
        <v>0</v>
      </c>
      <c r="BH697" s="220">
        <f>IF(N697="sníž. přenesená",J697,0)</f>
        <v>0</v>
      </c>
      <c r="BI697" s="220">
        <f>IF(N697="nulová",J697,0)</f>
        <v>0</v>
      </c>
      <c r="BJ697" s="19" t="s">
        <v>81</v>
      </c>
      <c r="BK697" s="220">
        <f>ROUND(I697*H697,2)</f>
        <v>0</v>
      </c>
      <c r="BL697" s="19" t="s">
        <v>1342</v>
      </c>
      <c r="BM697" s="219" t="s">
        <v>1343</v>
      </c>
    </row>
    <row r="698" s="2" customFormat="1">
      <c r="A698" s="40"/>
      <c r="B698" s="41"/>
      <c r="C698" s="42"/>
      <c r="D698" s="221" t="s">
        <v>142</v>
      </c>
      <c r="E698" s="42"/>
      <c r="F698" s="222" t="s">
        <v>1344</v>
      </c>
      <c r="G698" s="42"/>
      <c r="H698" s="42"/>
      <c r="I698" s="223"/>
      <c r="J698" s="42"/>
      <c r="K698" s="42"/>
      <c r="L698" s="46"/>
      <c r="M698" s="224"/>
      <c r="N698" s="225"/>
      <c r="O698" s="86"/>
      <c r="P698" s="86"/>
      <c r="Q698" s="86"/>
      <c r="R698" s="86"/>
      <c r="S698" s="86"/>
      <c r="T698" s="87"/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T698" s="19" t="s">
        <v>142</v>
      </c>
      <c r="AU698" s="19" t="s">
        <v>83</v>
      </c>
    </row>
    <row r="699" s="12" customFormat="1" ht="22.8" customHeight="1">
      <c r="A699" s="12"/>
      <c r="B699" s="191"/>
      <c r="C699" s="192"/>
      <c r="D699" s="193" t="s">
        <v>72</v>
      </c>
      <c r="E699" s="205" t="s">
        <v>1345</v>
      </c>
      <c r="F699" s="205" t="s">
        <v>1346</v>
      </c>
      <c r="G699" s="192"/>
      <c r="H699" s="192"/>
      <c r="I699" s="195"/>
      <c r="J699" s="206">
        <f>BK699</f>
        <v>0</v>
      </c>
      <c r="K699" s="192"/>
      <c r="L699" s="197"/>
      <c r="M699" s="198"/>
      <c r="N699" s="199"/>
      <c r="O699" s="199"/>
      <c r="P699" s="200">
        <f>SUM(P700:P701)</f>
        <v>0</v>
      </c>
      <c r="Q699" s="199"/>
      <c r="R699" s="200">
        <f>SUM(R700:R701)</f>
        <v>0</v>
      </c>
      <c r="S699" s="199"/>
      <c r="T699" s="201">
        <f>SUM(T700:T701)</f>
        <v>0</v>
      </c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R699" s="202" t="s">
        <v>168</v>
      </c>
      <c r="AT699" s="203" t="s">
        <v>72</v>
      </c>
      <c r="AU699" s="203" t="s">
        <v>81</v>
      </c>
      <c r="AY699" s="202" t="s">
        <v>133</v>
      </c>
      <c r="BK699" s="204">
        <f>SUM(BK700:BK701)</f>
        <v>0</v>
      </c>
    </row>
    <row r="700" s="2" customFormat="1" ht="16.5" customHeight="1">
      <c r="A700" s="40"/>
      <c r="B700" s="41"/>
      <c r="C700" s="207" t="s">
        <v>1347</v>
      </c>
      <c r="D700" s="207" t="s">
        <v>136</v>
      </c>
      <c r="E700" s="208" t="s">
        <v>1348</v>
      </c>
      <c r="F700" s="209" t="s">
        <v>1346</v>
      </c>
      <c r="G700" s="210" t="s">
        <v>1341</v>
      </c>
      <c r="H700" s="211">
        <v>1</v>
      </c>
      <c r="I700" s="212"/>
      <c r="J700" s="213">
        <f>ROUND(I700*H700,2)</f>
        <v>0</v>
      </c>
      <c r="K700" s="214"/>
      <c r="L700" s="46"/>
      <c r="M700" s="215" t="s">
        <v>19</v>
      </c>
      <c r="N700" s="216" t="s">
        <v>44</v>
      </c>
      <c r="O700" s="86"/>
      <c r="P700" s="217">
        <f>O700*H700</f>
        <v>0</v>
      </c>
      <c r="Q700" s="217">
        <v>0</v>
      </c>
      <c r="R700" s="217">
        <f>Q700*H700</f>
        <v>0</v>
      </c>
      <c r="S700" s="217">
        <v>0</v>
      </c>
      <c r="T700" s="218">
        <f>S700*H700</f>
        <v>0</v>
      </c>
      <c r="U700" s="40"/>
      <c r="V700" s="40"/>
      <c r="W700" s="40"/>
      <c r="X700" s="40"/>
      <c r="Y700" s="40"/>
      <c r="Z700" s="40"/>
      <c r="AA700" s="40"/>
      <c r="AB700" s="40"/>
      <c r="AC700" s="40"/>
      <c r="AD700" s="40"/>
      <c r="AE700" s="40"/>
      <c r="AR700" s="219" t="s">
        <v>1342</v>
      </c>
      <c r="AT700" s="219" t="s">
        <v>136</v>
      </c>
      <c r="AU700" s="219" t="s">
        <v>83</v>
      </c>
      <c r="AY700" s="19" t="s">
        <v>133</v>
      </c>
      <c r="BE700" s="220">
        <f>IF(N700="základní",J700,0)</f>
        <v>0</v>
      </c>
      <c r="BF700" s="220">
        <f>IF(N700="snížená",J700,0)</f>
        <v>0</v>
      </c>
      <c r="BG700" s="220">
        <f>IF(N700="zákl. přenesená",J700,0)</f>
        <v>0</v>
      </c>
      <c r="BH700" s="220">
        <f>IF(N700="sníž. přenesená",J700,0)</f>
        <v>0</v>
      </c>
      <c r="BI700" s="220">
        <f>IF(N700="nulová",J700,0)</f>
        <v>0</v>
      </c>
      <c r="BJ700" s="19" t="s">
        <v>81</v>
      </c>
      <c r="BK700" s="220">
        <f>ROUND(I700*H700,2)</f>
        <v>0</v>
      </c>
      <c r="BL700" s="19" t="s">
        <v>1342</v>
      </c>
      <c r="BM700" s="219" t="s">
        <v>1349</v>
      </c>
    </row>
    <row r="701" s="2" customFormat="1">
      <c r="A701" s="40"/>
      <c r="B701" s="41"/>
      <c r="C701" s="42"/>
      <c r="D701" s="221" t="s">
        <v>142</v>
      </c>
      <c r="E701" s="42"/>
      <c r="F701" s="222" t="s">
        <v>1350</v>
      </c>
      <c r="G701" s="42"/>
      <c r="H701" s="42"/>
      <c r="I701" s="223"/>
      <c r="J701" s="42"/>
      <c r="K701" s="42"/>
      <c r="L701" s="46"/>
      <c r="M701" s="273"/>
      <c r="N701" s="274"/>
      <c r="O701" s="275"/>
      <c r="P701" s="275"/>
      <c r="Q701" s="275"/>
      <c r="R701" s="275"/>
      <c r="S701" s="275"/>
      <c r="T701" s="276"/>
      <c r="U701" s="40"/>
      <c r="V701" s="40"/>
      <c r="W701" s="40"/>
      <c r="X701" s="40"/>
      <c r="Y701" s="40"/>
      <c r="Z701" s="40"/>
      <c r="AA701" s="40"/>
      <c r="AB701" s="40"/>
      <c r="AC701" s="40"/>
      <c r="AD701" s="40"/>
      <c r="AE701" s="40"/>
      <c r="AT701" s="19" t="s">
        <v>142</v>
      </c>
      <c r="AU701" s="19" t="s">
        <v>83</v>
      </c>
    </row>
    <row r="702" s="2" customFormat="1" ht="6.96" customHeight="1">
      <c r="A702" s="40"/>
      <c r="B702" s="61"/>
      <c r="C702" s="62"/>
      <c r="D702" s="62"/>
      <c r="E702" s="62"/>
      <c r="F702" s="62"/>
      <c r="G702" s="62"/>
      <c r="H702" s="62"/>
      <c r="I702" s="62"/>
      <c r="J702" s="62"/>
      <c r="K702" s="62"/>
      <c r="L702" s="46"/>
      <c r="M702" s="40"/>
      <c r="O702" s="40"/>
      <c r="P702" s="40"/>
      <c r="Q702" s="40"/>
      <c r="R702" s="40"/>
      <c r="S702" s="40"/>
      <c r="T702" s="40"/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</row>
  </sheetData>
  <sheetProtection sheet="1" autoFilter="0" formatColumns="0" formatRows="0" objects="1" scenarios="1" spinCount="100000" saltValue="i7LgpSBHHRB6NxntUidVyKiMk7E7rSc/mzXCBISTTF55N6a/jrKU7xbAvagYQA7exowezguP/FGjjM7OtwpvFA==" hashValue="KBXnLtdPg/vRF9p6YV3v8QzXUalOdYmVmk/K30j7OZ6ChVFwc3/XaH86jZSZlpqwrafNKyWszpjTcwY0BAUVww==" algorithmName="SHA-512" password="CC35"/>
  <autoFilter ref="C106:K701"/>
  <mergeCells count="9">
    <mergeCell ref="E7:H7"/>
    <mergeCell ref="E9:H9"/>
    <mergeCell ref="E18:H18"/>
    <mergeCell ref="E27:H27"/>
    <mergeCell ref="E48:H48"/>
    <mergeCell ref="E50:H50"/>
    <mergeCell ref="E97:H97"/>
    <mergeCell ref="E99:H99"/>
    <mergeCell ref="L2:V2"/>
  </mergeCells>
  <hyperlinks>
    <hyperlink ref="F111" r:id="rId1" display="https://podminky.urs.cz/item/CS_URS_2024_01/121151103"/>
    <hyperlink ref="F115" r:id="rId2" display="https://podminky.urs.cz/item/CS_URS_2024_01/122251103"/>
    <hyperlink ref="F122" r:id="rId3" display="https://podminky.urs.cz/item/CS_URS_2024_01/132251101"/>
    <hyperlink ref="F127" r:id="rId4" display="https://podminky.urs.cz/item/CS_URS_2024_01/162251102"/>
    <hyperlink ref="F131" r:id="rId5" display="https://podminky.urs.cz/item/CS_URS_2024_01/162751117"/>
    <hyperlink ref="F134" r:id="rId6" display="https://podminky.urs.cz/item/CS_URS_2024_01/174251101"/>
    <hyperlink ref="F140" r:id="rId7" display="https://podminky.urs.cz/item/CS_URS_2024_01/181951112"/>
    <hyperlink ref="F143" r:id="rId8" display="https://podminky.urs.cz/item/CS_URS_2024_01/182351135"/>
    <hyperlink ref="F147" r:id="rId9" display="https://podminky.urs.cz/item/CS_URS_2024_01/271532212"/>
    <hyperlink ref="F150" r:id="rId10" display="https://podminky.urs.cz/item/CS_URS_2024_01/273313811"/>
    <hyperlink ref="F153" r:id="rId11" display="https://podminky.urs.cz/item/CS_URS_2024_01/273362021"/>
    <hyperlink ref="F157" r:id="rId12" display="https://podminky.urs.cz/item/CS_URS_2024_01/274313711"/>
    <hyperlink ref="F162" r:id="rId13" display="https://podminky.urs.cz/item/CS_URS_2024_01/279113145"/>
    <hyperlink ref="F166" r:id="rId14" display="https://podminky.urs.cz/item/CS_URS_2024_01/279361821"/>
    <hyperlink ref="F174" r:id="rId15" display="https://podminky.urs.cz/item/CS_URS_2024_01/310271055"/>
    <hyperlink ref="F177" r:id="rId16" display="https://podminky.urs.cz/item/CS_URS_2024_01/311234011"/>
    <hyperlink ref="F180" r:id="rId17" display="https://podminky.urs.cz/item/CS_URS_2024_01/311236301"/>
    <hyperlink ref="F183" r:id="rId18" display="https://podminky.urs.cz/item/CS_URS_2024_01/317168053"/>
    <hyperlink ref="F185" r:id="rId19" display="https://podminky.urs.cz/item/CS_URS_2024_01/317168054"/>
    <hyperlink ref="F187" r:id="rId20" display="https://podminky.urs.cz/item/CS_URS_2024_01/317944323"/>
    <hyperlink ref="F200" r:id="rId21" display="https://podminky.urs.cz/item/CS_URS_2024_01/317998115"/>
    <hyperlink ref="F203" r:id="rId22" display="https://podminky.urs.cz/item/CS_URS_2024_01/319231214"/>
    <hyperlink ref="F206" r:id="rId23" display="https://podminky.urs.cz/item/CS_URS_2024_01/340271025"/>
    <hyperlink ref="F209" r:id="rId24" display="https://podminky.urs.cz/item/CS_URS_2024_01/342272225"/>
    <hyperlink ref="F212" r:id="rId25" display="https://podminky.urs.cz/item/CS_URS_2024_01/346244381"/>
    <hyperlink ref="F216" r:id="rId26" display="https://podminky.urs.cz/item/CS_URS_2024_01/411354209"/>
    <hyperlink ref="F219" r:id="rId27" display="https://podminky.urs.cz/item/CS_URS_2024_01/417321515"/>
    <hyperlink ref="F223" r:id="rId28" display="https://podminky.urs.cz/item/CS_URS_2024_01/417351115"/>
    <hyperlink ref="F227" r:id="rId29" display="https://podminky.urs.cz/item/CS_URS_2024_01/417351116"/>
    <hyperlink ref="F229" r:id="rId30" display="https://podminky.urs.cz/item/CS_URS_2024_01/417361821"/>
    <hyperlink ref="F235" r:id="rId31" display="https://podminky.urs.cz/item/CS_URS_2024_01/431351121"/>
    <hyperlink ref="F238" r:id="rId32" display="https://podminky.urs.cz/item/CS_URS_2024_01/431351122"/>
    <hyperlink ref="F240" r:id="rId33" display="https://podminky.urs.cz/item/CS_URS_2024_01/434121425"/>
    <hyperlink ref="F245" r:id="rId34" display="https://podminky.urs.cz/item/CS_URS_2024_01/430321414.1"/>
    <hyperlink ref="F249" r:id="rId35" display="https://podminky.urs.cz/item/CS_URS_2024_01/430361821"/>
    <hyperlink ref="F253" r:id="rId36" display="https://podminky.urs.cz/item/CS_URS_2024_01/434351141"/>
    <hyperlink ref="F256" r:id="rId37" display="https://podminky.urs.cz/item/CS_URS_2024_01/434351142"/>
    <hyperlink ref="F259" r:id="rId38" display="https://podminky.urs.cz/item/CS_URS_2024_01/564871116"/>
    <hyperlink ref="F262" r:id="rId39" display="https://podminky.urs.cz/item/CS_URS_2024_01/596211111"/>
    <hyperlink ref="F266" r:id="rId40" display="https://podminky.urs.cz/item/CS_URS_2024_01/612131302"/>
    <hyperlink ref="F288" r:id="rId41" display="https://podminky.urs.cz/item/CS_URS_2024_01/612131321"/>
    <hyperlink ref="F290" r:id="rId42" display="https://podminky.urs.cz/item/CS_URS_2024_01/612321321"/>
    <hyperlink ref="F293" r:id="rId43" display="https://podminky.urs.cz/item/CS_URS_2024_01/612321341"/>
    <hyperlink ref="F316" r:id="rId44" display="https://podminky.urs.cz/item/CS_URS_2024_01/612321391"/>
    <hyperlink ref="F319" r:id="rId45" display="https://podminky.urs.cz/item/CS_URS_2024_01/621221031"/>
    <hyperlink ref="F325" r:id="rId46" display="https://podminky.urs.cz/item/CS_URS_2024_01/622143003"/>
    <hyperlink ref="F334" r:id="rId47" display="https://podminky.urs.cz/item/CS_URS_2024_01/622143004"/>
    <hyperlink ref="F342" r:id="rId48" display="https://podminky.urs.cz/item/CS_URS_2024_01/622211021"/>
    <hyperlink ref="F347" r:id="rId49" display="https://podminky.urs.cz/item/CS_URS_2024_01/622211031"/>
    <hyperlink ref="F357" r:id="rId50" display="https://podminky.urs.cz/item/CS_URS_2024_01/622252001"/>
    <hyperlink ref="F367" r:id="rId51" display="https://podminky.urs.cz/item/CS_URS_2024_01/622252002"/>
    <hyperlink ref="F384" r:id="rId52" display="https://podminky.urs.cz/item/CS_URS_2024_01/629991012"/>
    <hyperlink ref="F388" r:id="rId53" display="https://podminky.urs.cz/item/CS_URS_2024_01/629999011"/>
    <hyperlink ref="F395" r:id="rId54" display="https://podminky.urs.cz/item/CS_URS_2024_01/631311116"/>
    <hyperlink ref="F399" r:id="rId55" display="https://podminky.urs.cz/item/CS_URS_2024_01/631342133"/>
    <hyperlink ref="F402" r:id="rId56" display="https://podminky.urs.cz/item/CS_URS_2024_01/631362021"/>
    <hyperlink ref="F408" r:id="rId57" display="https://podminky.urs.cz/item/CS_URS_2024_01/632451234"/>
    <hyperlink ref="F412" r:id="rId58" display="https://podminky.urs.cz/item/CS_URS_2024_01/632451292"/>
    <hyperlink ref="F415" r:id="rId59" display="https://podminky.urs.cz/item/CS_URS_2024_01/632481213"/>
    <hyperlink ref="F418" r:id="rId60" display="https://podminky.urs.cz/item/CS_URS_2024_01/632481215"/>
    <hyperlink ref="F420" r:id="rId61" display="https://podminky.urs.cz/item/CS_URS_2024_01/634112112"/>
    <hyperlink ref="F423" r:id="rId62" display="https://podminky.urs.cz/item/CS_URS_2024_01/635211121"/>
    <hyperlink ref="F427" r:id="rId63" display="https://podminky.urs.cz/item/CS_URS_2024_01/637121113"/>
    <hyperlink ref="F430" r:id="rId64" display="https://podminky.urs.cz/item/CS_URS_2024_01/637311131"/>
    <hyperlink ref="F434" r:id="rId65" display="https://podminky.urs.cz/item/CS_URS_2024_01/916231213"/>
    <hyperlink ref="F438" r:id="rId66" display="https://podminky.urs.cz/item/CS_URS_2024_01/919726122"/>
    <hyperlink ref="F440" r:id="rId67" display="https://podminky.urs.cz/item/CS_URS_2024_01/941111111"/>
    <hyperlink ref="F443" r:id="rId68" display="https://podminky.urs.cz/item/CS_URS_2024_01/941111211"/>
    <hyperlink ref="F446" r:id="rId69" display="https://podminky.urs.cz/item/CS_URS_2024_01/941111811"/>
    <hyperlink ref="F448" r:id="rId70" display="https://podminky.urs.cz/item/CS_URS_2024_01/946111111"/>
    <hyperlink ref="F450" r:id="rId71" display="https://podminky.urs.cz/item/CS_URS_2024_01/946111211"/>
    <hyperlink ref="F452" r:id="rId72" display="https://podminky.urs.cz/item/CS_URS_2024_01/952901111"/>
    <hyperlink ref="F454" r:id="rId73" display="https://podminky.urs.cz/item/CS_URS_2024_01/953961114"/>
    <hyperlink ref="F457" r:id="rId74" display="https://podminky.urs.cz/item/CS_URS_2024_01/998011001"/>
    <hyperlink ref="F461" r:id="rId75" display="https://podminky.urs.cz/item/CS_URS_2024_01/711111002"/>
    <hyperlink ref="F467" r:id="rId76" display="https://podminky.urs.cz/item/CS_URS_2024_01/711141559"/>
    <hyperlink ref="F471" r:id="rId77" display="https://podminky.urs.cz/item/CS_URS_2024_01/998711101"/>
    <hyperlink ref="F474" r:id="rId78" display="https://podminky.urs.cz/item/CS_URS_2024_01/712311101"/>
    <hyperlink ref="F478" r:id="rId79" display="https://podminky.urs.cz/item/CS_URS_2024_01/712340832"/>
    <hyperlink ref="F480" r:id="rId80" display="https://podminky.urs.cz/item/CS_URS_2024_01/712341559"/>
    <hyperlink ref="F484" r:id="rId81" display="https://podminky.urs.cz/item/CS_URS_2024_01/712841559"/>
    <hyperlink ref="F487" r:id="rId82" display="https://podminky.urs.cz/item/CS_URS_2024_01/998712101"/>
    <hyperlink ref="F490" r:id="rId83" display="https://podminky.urs.cz/item/CS_URS_2024_01/713100941"/>
    <hyperlink ref="F492" r:id="rId84" display="https://podminky.urs.cz/item/CS_URS_2024_01/713121121"/>
    <hyperlink ref="F498" r:id="rId85" display="https://podminky.urs.cz/item/CS_URS_2024_01/713131241"/>
    <hyperlink ref="F503" r:id="rId86" display="https://podminky.urs.cz/item/CS_URS_2024_01/998713101"/>
    <hyperlink ref="F506" r:id="rId87" display="https://podminky.urs.cz/item/CS_URS_2024_01/714183002"/>
    <hyperlink ref="F509" r:id="rId88" display="https://podminky.urs.cz/item/CS_URS_2024_01/714186034"/>
    <hyperlink ref="F512" r:id="rId89" display="https://podminky.urs.cz/item/CS_URS_2024_01/998714101"/>
    <hyperlink ref="F515" r:id="rId90" display="https://podminky.urs.cz/item/CS_URS_2024_01/762361312"/>
    <hyperlink ref="F518" r:id="rId91" display="https://podminky.urs.cz/item/CS_URS_2024_01/998762101"/>
    <hyperlink ref="F521" r:id="rId92" display="https://podminky.urs.cz/item/CS_URS_2024_01/763131411"/>
    <hyperlink ref="F525" r:id="rId93" display="https://podminky.urs.cz/item/CS_URS_2024_01/763131712"/>
    <hyperlink ref="F527" r:id="rId94" display="https://podminky.urs.cz/item/CS_URS_2024_01/763131721"/>
    <hyperlink ref="F530" r:id="rId95" display="https://podminky.urs.cz/item/CS_URS_2024_01/763164635"/>
    <hyperlink ref="F537" r:id="rId96" display="https://podminky.urs.cz/item/CS_URS_2024_01/763431001"/>
    <hyperlink ref="F542" r:id="rId97" display="https://podminky.urs.cz/item/CS_URS_2024_01/763431201"/>
    <hyperlink ref="F546" r:id="rId98" display="https://podminky.urs.cz/item/CS_URS_2024_01/998763301"/>
    <hyperlink ref="F549" r:id="rId99" display="https://podminky.urs.cz/item/CS_URS_2024_01/764214608"/>
    <hyperlink ref="F551" r:id="rId100" display="https://podminky.urs.cz/item/CS_URS_2024_01/764216603"/>
    <hyperlink ref="F554" r:id="rId101" display="https://podminky.urs.cz/item/CS_URS_2024_01/764218604"/>
    <hyperlink ref="F556" r:id="rId102" display="https://podminky.urs.cz/item/CS_URS_2024_01/998764101"/>
    <hyperlink ref="F559" r:id="rId103" display="https://podminky.urs.cz/item/CS_URS_2024_01/766412212"/>
    <hyperlink ref="F564" r:id="rId104" display="https://podminky.urs.cz/item/CS_URS_2024_01/766414233"/>
    <hyperlink ref="F570" r:id="rId105" display="https://podminky.urs.cz/item/CS_URS_2024_01/766416243"/>
    <hyperlink ref="F581" r:id="rId106" display="https://podminky.urs.cz/item/CS_URS_2024_01/766417211"/>
    <hyperlink ref="F588" r:id="rId107" display="https://podminky.urs.cz/item/CS_URS_2024_01/766417211"/>
    <hyperlink ref="F600" r:id="rId108" display="https://podminky.urs.cz/item/CS_URS_2024_01/998766101"/>
    <hyperlink ref="F604" r:id="rId109" display="https://podminky.urs.cz/item/CS_URS_2024_01/767995117"/>
    <hyperlink ref="F614" r:id="rId110" display="https://podminky.urs.cz/item/CS_URS_2024_01/998767101"/>
    <hyperlink ref="F617" r:id="rId111" display="https://podminky.urs.cz/item/CS_URS_2024_01/771111011"/>
    <hyperlink ref="F619" r:id="rId112" display="https://podminky.urs.cz/item/CS_URS_2024_01/771121011"/>
    <hyperlink ref="F621" r:id="rId113" display="https://podminky.urs.cz/item/CS_URS_2024_01/771151012"/>
    <hyperlink ref="F623" r:id="rId114" display="https://podminky.urs.cz/item/CS_URS_2024_01/771474112"/>
    <hyperlink ref="F626" r:id="rId115" display="https://podminky.urs.cz/item/CS_URS_2024_01/771574112"/>
    <hyperlink ref="F629" r:id="rId116" display="https://podminky.urs.cz/item/CS_URS_2024_01/998771101"/>
    <hyperlink ref="F635" r:id="rId117" display="https://podminky.urs.cz/item/CS_URS_2024_01/776141122"/>
    <hyperlink ref="F637" r:id="rId118" display="https://podminky.urs.cz/item/CS_URS_2024_01/776221111"/>
    <hyperlink ref="F650" r:id="rId119" display="https://podminky.urs.cz/item/CS_URS_2024_01/776421312"/>
    <hyperlink ref="F664" r:id="rId120" display="https://podminky.urs.cz/item/CS_URS_2024_01/998776101"/>
    <hyperlink ref="F667" r:id="rId121" display="https://podminky.urs.cz/item/CS_URS_2024_01/783101203"/>
    <hyperlink ref="F670" r:id="rId122" display="https://podminky.urs.cz/item/CS_URS_2024_01/783164101"/>
    <hyperlink ref="F672" r:id="rId123" display="https://podminky.urs.cz/item/CS_URS_2024_01/783168201"/>
    <hyperlink ref="F675" r:id="rId124" display="https://podminky.urs.cz/item/CS_URS_2024_01/784181101"/>
    <hyperlink ref="F682" r:id="rId125" display="https://podminky.urs.cz/item/CS_URS_2024_01/784221101"/>
    <hyperlink ref="F685" r:id="rId126" display="https://podminky.urs.cz/item/CS_URS_2024_01/789326131"/>
    <hyperlink ref="F689" r:id="rId127" display="https://podminky.urs.cz/item/CS_URS_2024_01/789421213"/>
    <hyperlink ref="F698" r:id="rId128" display="https://podminky.urs.cz/item/CS_URS_2024_01/012002000"/>
    <hyperlink ref="F701" r:id="rId129" display="https://podminky.urs.cz/item/CS_URS_2024_01/03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104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stavby'!K6</f>
        <v>SOU opravárenské Králíky – zateplení a rekonstrukce levého křídla hlavní budovy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1351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26. 1. 2024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1352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1353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>Ing. Pavel Švestka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ROUND((SUM(BE83:BE130)),  2)</f>
        <v>0</v>
      </c>
      <c r="G33" s="40"/>
      <c r="H33" s="40"/>
      <c r="I33" s="150">
        <v>0.20999999999999999</v>
      </c>
      <c r="J33" s="149">
        <f>ROUND(((SUM(BE83:BE130))*I33),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ROUND((SUM(BF83:BF130)),  2)</f>
        <v>0</v>
      </c>
      <c r="G34" s="40"/>
      <c r="H34" s="40"/>
      <c r="I34" s="150">
        <v>0.12</v>
      </c>
      <c r="J34" s="149">
        <f>ROUND(((SUM(BF83:BF130))*I34),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ROUND((SUM(BG83:BG130)),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ROUND((SUM(BH83:BH130)),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ROUND((SUM(BI83:BI130)),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SOU opravárenské Králíky – zateplení a rekonstrukce levého křídla hlavní budovy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C - Profese - vytápění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Králíky</v>
      </c>
      <c r="G52" s="42"/>
      <c r="H52" s="42"/>
      <c r="I52" s="34" t="s">
        <v>23</v>
      </c>
      <c r="J52" s="74" t="str">
        <f>IF(J12="","",J12)</f>
        <v>26. 1. 2024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Střední odborné učiliště opravárenské</v>
      </c>
      <c r="G54" s="42"/>
      <c r="H54" s="42"/>
      <c r="I54" s="34" t="s">
        <v>32</v>
      </c>
      <c r="J54" s="38" t="str">
        <f>E21</f>
        <v>Miroslav Šrámek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Ing. Pavel Švestka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108</v>
      </c>
      <c r="D57" s="164"/>
      <c r="E57" s="164"/>
      <c r="F57" s="164"/>
      <c r="G57" s="164"/>
      <c r="H57" s="164"/>
      <c r="I57" s="164"/>
      <c r="J57" s="165" t="s">
        <v>109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110</v>
      </c>
    </row>
    <row r="60" s="9" customFormat="1" ht="24.96" customHeight="1">
      <c r="A60" s="9"/>
      <c r="B60" s="167"/>
      <c r="C60" s="168"/>
      <c r="D60" s="169" t="s">
        <v>1354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7"/>
      <c r="C61" s="168"/>
      <c r="D61" s="169" t="s">
        <v>114</v>
      </c>
      <c r="E61" s="170"/>
      <c r="F61" s="170"/>
      <c r="G61" s="170"/>
      <c r="H61" s="170"/>
      <c r="I61" s="170"/>
      <c r="J61" s="171">
        <f>J90</f>
        <v>0</v>
      </c>
      <c r="K61" s="168"/>
      <c r="L61" s="17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7"/>
      <c r="C62" s="168"/>
      <c r="D62" s="169" t="s">
        <v>1355</v>
      </c>
      <c r="E62" s="170"/>
      <c r="F62" s="170"/>
      <c r="G62" s="170"/>
      <c r="H62" s="170"/>
      <c r="I62" s="170"/>
      <c r="J62" s="171">
        <f>J91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7"/>
      <c r="C63" s="168"/>
      <c r="D63" s="169" t="s">
        <v>1356</v>
      </c>
      <c r="E63" s="170"/>
      <c r="F63" s="170"/>
      <c r="G63" s="170"/>
      <c r="H63" s="170"/>
      <c r="I63" s="170"/>
      <c r="J63" s="171">
        <f>J105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118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6.25" customHeight="1">
      <c r="A73" s="40"/>
      <c r="B73" s="41"/>
      <c r="C73" s="42"/>
      <c r="D73" s="42"/>
      <c r="E73" s="162" t="str">
        <f>E7</f>
        <v>SOU opravárenské Králíky – zateplení a rekonstrukce levého křídla hlavní budovy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105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C - Profese - vytápění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Králíky</v>
      </c>
      <c r="G77" s="42"/>
      <c r="H77" s="42"/>
      <c r="I77" s="34" t="s">
        <v>23</v>
      </c>
      <c r="J77" s="74" t="str">
        <f>IF(J12="","",J12)</f>
        <v>26. 1. 2024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>Střední odborné učiliště opravárenské</v>
      </c>
      <c r="G79" s="42"/>
      <c r="H79" s="42"/>
      <c r="I79" s="34" t="s">
        <v>32</v>
      </c>
      <c r="J79" s="38" t="str">
        <f>E21</f>
        <v>Miroslav Šrámek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30</v>
      </c>
      <c r="D80" s="42"/>
      <c r="E80" s="42"/>
      <c r="F80" s="29" t="str">
        <f>IF(E18="","",E18)</f>
        <v>Vyplň údaj</v>
      </c>
      <c r="G80" s="42"/>
      <c r="H80" s="42"/>
      <c r="I80" s="34" t="s">
        <v>36</v>
      </c>
      <c r="J80" s="38" t="str">
        <f>E24</f>
        <v>Ing. Pavel Švestka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119</v>
      </c>
      <c r="D82" s="182" t="s">
        <v>58</v>
      </c>
      <c r="E82" s="182" t="s">
        <v>54</v>
      </c>
      <c r="F82" s="182" t="s">
        <v>55</v>
      </c>
      <c r="G82" s="182" t="s">
        <v>120</v>
      </c>
      <c r="H82" s="182" t="s">
        <v>121</v>
      </c>
      <c r="I82" s="182" t="s">
        <v>122</v>
      </c>
      <c r="J82" s="183" t="s">
        <v>109</v>
      </c>
      <c r="K82" s="184" t="s">
        <v>123</v>
      </c>
      <c r="L82" s="185"/>
      <c r="M82" s="94" t="s">
        <v>19</v>
      </c>
      <c r="N82" s="95" t="s">
        <v>43</v>
      </c>
      <c r="O82" s="95" t="s">
        <v>124</v>
      </c>
      <c r="P82" s="95" t="s">
        <v>125</v>
      </c>
      <c r="Q82" s="95" t="s">
        <v>126</v>
      </c>
      <c r="R82" s="95" t="s">
        <v>127</v>
      </c>
      <c r="S82" s="95" t="s">
        <v>128</v>
      </c>
      <c r="T82" s="96" t="s">
        <v>129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130</v>
      </c>
      <c r="D83" s="42"/>
      <c r="E83" s="42"/>
      <c r="F83" s="42"/>
      <c r="G83" s="42"/>
      <c r="H83" s="42"/>
      <c r="I83" s="42"/>
      <c r="J83" s="186">
        <f>BK83</f>
        <v>0</v>
      </c>
      <c r="K83" s="42"/>
      <c r="L83" s="46"/>
      <c r="M83" s="97"/>
      <c r="N83" s="187"/>
      <c r="O83" s="98"/>
      <c r="P83" s="188">
        <f>P84+P90+P91+P105</f>
        <v>0</v>
      </c>
      <c r="Q83" s="98"/>
      <c r="R83" s="188">
        <f>R84+R90+R91+R105</f>
        <v>0.53754999999999997</v>
      </c>
      <c r="S83" s="98"/>
      <c r="T83" s="189">
        <f>T84+T90+T91+T105</f>
        <v>0.69509999999999994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72</v>
      </c>
      <c r="AU83" s="19" t="s">
        <v>110</v>
      </c>
      <c r="BK83" s="190">
        <f>BK84+BK90+BK91+BK105</f>
        <v>0</v>
      </c>
    </row>
    <row r="84" s="12" customFormat="1" ht="25.92" customHeight="1">
      <c r="A84" s="12"/>
      <c r="B84" s="191"/>
      <c r="C84" s="192"/>
      <c r="D84" s="193" t="s">
        <v>72</v>
      </c>
      <c r="E84" s="194" t="s">
        <v>1357</v>
      </c>
      <c r="F84" s="194" t="s">
        <v>1358</v>
      </c>
      <c r="G84" s="192"/>
      <c r="H84" s="192"/>
      <c r="I84" s="195"/>
      <c r="J84" s="196">
        <f>BK84</f>
        <v>0</v>
      </c>
      <c r="K84" s="192"/>
      <c r="L84" s="197"/>
      <c r="M84" s="198"/>
      <c r="N84" s="199"/>
      <c r="O84" s="199"/>
      <c r="P84" s="200">
        <f>SUM(P85:P89)</f>
        <v>0</v>
      </c>
      <c r="Q84" s="199"/>
      <c r="R84" s="200">
        <f>SUM(R85:R89)</f>
        <v>0.0010400000000000001</v>
      </c>
      <c r="S84" s="199"/>
      <c r="T84" s="201">
        <f>SUM(T85:T89)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83</v>
      </c>
      <c r="AT84" s="203" t="s">
        <v>72</v>
      </c>
      <c r="AU84" s="203" t="s">
        <v>73</v>
      </c>
      <c r="AY84" s="202" t="s">
        <v>133</v>
      </c>
      <c r="BK84" s="204">
        <f>SUM(BK85:BK89)</f>
        <v>0</v>
      </c>
    </row>
    <row r="85" s="2" customFormat="1" ht="16.5" customHeight="1">
      <c r="A85" s="40"/>
      <c r="B85" s="41"/>
      <c r="C85" s="207" t="s">
        <v>81</v>
      </c>
      <c r="D85" s="207" t="s">
        <v>136</v>
      </c>
      <c r="E85" s="208" t="s">
        <v>1359</v>
      </c>
      <c r="F85" s="209" t="s">
        <v>1360</v>
      </c>
      <c r="G85" s="210" t="s">
        <v>211</v>
      </c>
      <c r="H85" s="211">
        <v>1</v>
      </c>
      <c r="I85" s="212"/>
      <c r="J85" s="213">
        <f>ROUND(I85*H85,2)</f>
        <v>0</v>
      </c>
      <c r="K85" s="214"/>
      <c r="L85" s="46"/>
      <c r="M85" s="215" t="s">
        <v>19</v>
      </c>
      <c r="N85" s="216" t="s">
        <v>44</v>
      </c>
      <c r="O85" s="86"/>
      <c r="P85" s="217">
        <f>O85*H85</f>
        <v>0</v>
      </c>
      <c r="Q85" s="217">
        <v>0.00040000000000000002</v>
      </c>
      <c r="R85" s="217">
        <f>Q85*H85</f>
        <v>0.00040000000000000002</v>
      </c>
      <c r="S85" s="217">
        <v>0</v>
      </c>
      <c r="T85" s="218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9" t="s">
        <v>233</v>
      </c>
      <c r="AT85" s="219" t="s">
        <v>136</v>
      </c>
      <c r="AU85" s="219" t="s">
        <v>81</v>
      </c>
      <c r="AY85" s="19" t="s">
        <v>133</v>
      </c>
      <c r="BE85" s="220">
        <f>IF(N85="základní",J85,0)</f>
        <v>0</v>
      </c>
      <c r="BF85" s="220">
        <f>IF(N85="snížená",J85,0)</f>
        <v>0</v>
      </c>
      <c r="BG85" s="220">
        <f>IF(N85="zákl. přenesená",J85,0)</f>
        <v>0</v>
      </c>
      <c r="BH85" s="220">
        <f>IF(N85="sníž. přenesená",J85,0)</f>
        <v>0</v>
      </c>
      <c r="BI85" s="220">
        <f>IF(N85="nulová",J85,0)</f>
        <v>0</v>
      </c>
      <c r="BJ85" s="19" t="s">
        <v>81</v>
      </c>
      <c r="BK85" s="220">
        <f>ROUND(I85*H85,2)</f>
        <v>0</v>
      </c>
      <c r="BL85" s="19" t="s">
        <v>233</v>
      </c>
      <c r="BM85" s="219" t="s">
        <v>83</v>
      </c>
    </row>
    <row r="86" s="2" customFormat="1" ht="16.5" customHeight="1">
      <c r="A86" s="40"/>
      <c r="B86" s="41"/>
      <c r="C86" s="207" t="s">
        <v>83</v>
      </c>
      <c r="D86" s="207" t="s">
        <v>136</v>
      </c>
      <c r="E86" s="208" t="s">
        <v>1361</v>
      </c>
      <c r="F86" s="209" t="s">
        <v>1362</v>
      </c>
      <c r="G86" s="210" t="s">
        <v>1363</v>
      </c>
      <c r="H86" s="211">
        <v>1</v>
      </c>
      <c r="I86" s="212"/>
      <c r="J86" s="213">
        <f>ROUND(I86*H86,2)</f>
        <v>0</v>
      </c>
      <c r="K86" s="214"/>
      <c r="L86" s="46"/>
      <c r="M86" s="215" t="s">
        <v>19</v>
      </c>
      <c r="N86" s="216" t="s">
        <v>44</v>
      </c>
      <c r="O86" s="86"/>
      <c r="P86" s="217">
        <f>O86*H86</f>
        <v>0</v>
      </c>
      <c r="Q86" s="217">
        <v>0.00020000000000000001</v>
      </c>
      <c r="R86" s="217">
        <f>Q86*H86</f>
        <v>0.00020000000000000001</v>
      </c>
      <c r="S86" s="217">
        <v>0</v>
      </c>
      <c r="T86" s="21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9" t="s">
        <v>233</v>
      </c>
      <c r="AT86" s="219" t="s">
        <v>136</v>
      </c>
      <c r="AU86" s="219" t="s">
        <v>81</v>
      </c>
      <c r="AY86" s="19" t="s">
        <v>133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19" t="s">
        <v>81</v>
      </c>
      <c r="BK86" s="220">
        <f>ROUND(I86*H86,2)</f>
        <v>0</v>
      </c>
      <c r="BL86" s="19" t="s">
        <v>233</v>
      </c>
      <c r="BM86" s="219" t="s">
        <v>140</v>
      </c>
    </row>
    <row r="87" s="2" customFormat="1" ht="16.5" customHeight="1">
      <c r="A87" s="40"/>
      <c r="B87" s="41"/>
      <c r="C87" s="207" t="s">
        <v>154</v>
      </c>
      <c r="D87" s="207" t="s">
        <v>136</v>
      </c>
      <c r="E87" s="208" t="s">
        <v>1364</v>
      </c>
      <c r="F87" s="209" t="s">
        <v>1365</v>
      </c>
      <c r="G87" s="210" t="s">
        <v>211</v>
      </c>
      <c r="H87" s="211">
        <v>1</v>
      </c>
      <c r="I87" s="212"/>
      <c r="J87" s="213">
        <f>ROUND(I87*H87,2)</f>
        <v>0</v>
      </c>
      <c r="K87" s="214"/>
      <c r="L87" s="46"/>
      <c r="M87" s="215" t="s">
        <v>19</v>
      </c>
      <c r="N87" s="216" t="s">
        <v>44</v>
      </c>
      <c r="O87" s="86"/>
      <c r="P87" s="217">
        <f>O87*H87</f>
        <v>0</v>
      </c>
      <c r="Q87" s="217">
        <v>0.00044000000000000002</v>
      </c>
      <c r="R87" s="217">
        <f>Q87*H87</f>
        <v>0.00044000000000000002</v>
      </c>
      <c r="S87" s="217">
        <v>0</v>
      </c>
      <c r="T87" s="218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9" t="s">
        <v>233</v>
      </c>
      <c r="AT87" s="219" t="s">
        <v>136</v>
      </c>
      <c r="AU87" s="219" t="s">
        <v>81</v>
      </c>
      <c r="AY87" s="19" t="s">
        <v>133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19" t="s">
        <v>81</v>
      </c>
      <c r="BK87" s="220">
        <f>ROUND(I87*H87,2)</f>
        <v>0</v>
      </c>
      <c r="BL87" s="19" t="s">
        <v>233</v>
      </c>
      <c r="BM87" s="219" t="s">
        <v>171</v>
      </c>
    </row>
    <row r="88" s="2" customFormat="1" ht="44.25" customHeight="1">
      <c r="A88" s="40"/>
      <c r="B88" s="41"/>
      <c r="C88" s="207" t="s">
        <v>140</v>
      </c>
      <c r="D88" s="207" t="s">
        <v>136</v>
      </c>
      <c r="E88" s="208" t="s">
        <v>1366</v>
      </c>
      <c r="F88" s="209" t="s">
        <v>1367</v>
      </c>
      <c r="G88" s="210" t="s">
        <v>253</v>
      </c>
      <c r="H88" s="211">
        <v>0.002</v>
      </c>
      <c r="I88" s="212"/>
      <c r="J88" s="213">
        <f>ROUND(I88*H88,2)</f>
        <v>0</v>
      </c>
      <c r="K88" s="214"/>
      <c r="L88" s="46"/>
      <c r="M88" s="215" t="s">
        <v>19</v>
      </c>
      <c r="N88" s="216" t="s">
        <v>44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233</v>
      </c>
      <c r="AT88" s="219" t="s">
        <v>136</v>
      </c>
      <c r="AU88" s="219" t="s">
        <v>81</v>
      </c>
      <c r="AY88" s="19" t="s">
        <v>133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81</v>
      </c>
      <c r="BK88" s="220">
        <f>ROUND(I88*H88,2)</f>
        <v>0</v>
      </c>
      <c r="BL88" s="19" t="s">
        <v>233</v>
      </c>
      <c r="BM88" s="219" t="s">
        <v>184</v>
      </c>
    </row>
    <row r="89" s="2" customFormat="1">
      <c r="A89" s="40"/>
      <c r="B89" s="41"/>
      <c r="C89" s="42"/>
      <c r="D89" s="221" t="s">
        <v>142</v>
      </c>
      <c r="E89" s="42"/>
      <c r="F89" s="222" t="s">
        <v>1368</v>
      </c>
      <c r="G89" s="42"/>
      <c r="H89" s="42"/>
      <c r="I89" s="223"/>
      <c r="J89" s="42"/>
      <c r="K89" s="42"/>
      <c r="L89" s="46"/>
      <c r="M89" s="224"/>
      <c r="N89" s="22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142</v>
      </c>
      <c r="AU89" s="19" t="s">
        <v>81</v>
      </c>
    </row>
    <row r="90" s="12" customFormat="1" ht="25.92" customHeight="1">
      <c r="A90" s="12"/>
      <c r="B90" s="191"/>
      <c r="C90" s="192"/>
      <c r="D90" s="193" t="s">
        <v>72</v>
      </c>
      <c r="E90" s="194" t="s">
        <v>266</v>
      </c>
      <c r="F90" s="194" t="s">
        <v>267</v>
      </c>
      <c r="G90" s="192"/>
      <c r="H90" s="192"/>
      <c r="I90" s="195"/>
      <c r="J90" s="196">
        <f>BK90</f>
        <v>0</v>
      </c>
      <c r="K90" s="192"/>
      <c r="L90" s="197"/>
      <c r="M90" s="198"/>
      <c r="N90" s="199"/>
      <c r="O90" s="199"/>
      <c r="P90" s="200">
        <v>0</v>
      </c>
      <c r="Q90" s="199"/>
      <c r="R90" s="200">
        <v>0</v>
      </c>
      <c r="S90" s="199"/>
      <c r="T90" s="201"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83</v>
      </c>
      <c r="AT90" s="203" t="s">
        <v>72</v>
      </c>
      <c r="AU90" s="203" t="s">
        <v>73</v>
      </c>
      <c r="AY90" s="202" t="s">
        <v>133</v>
      </c>
      <c r="BK90" s="204">
        <v>0</v>
      </c>
    </row>
    <row r="91" s="12" customFormat="1" ht="25.92" customHeight="1">
      <c r="A91" s="12"/>
      <c r="B91" s="191"/>
      <c r="C91" s="192"/>
      <c r="D91" s="193" t="s">
        <v>72</v>
      </c>
      <c r="E91" s="194" t="s">
        <v>1369</v>
      </c>
      <c r="F91" s="194" t="s">
        <v>1370</v>
      </c>
      <c r="G91" s="192"/>
      <c r="H91" s="192"/>
      <c r="I91" s="195"/>
      <c r="J91" s="196">
        <f>BK91</f>
        <v>0</v>
      </c>
      <c r="K91" s="192"/>
      <c r="L91" s="197"/>
      <c r="M91" s="198"/>
      <c r="N91" s="199"/>
      <c r="O91" s="199"/>
      <c r="P91" s="200">
        <f>SUM(P92:P104)</f>
        <v>0</v>
      </c>
      <c r="Q91" s="199"/>
      <c r="R91" s="200">
        <f>SUM(R92:R104)</f>
        <v>0.05348</v>
      </c>
      <c r="S91" s="199"/>
      <c r="T91" s="201">
        <f>SUM(T92:T104)</f>
        <v>0.2432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83</v>
      </c>
      <c r="AT91" s="203" t="s">
        <v>72</v>
      </c>
      <c r="AU91" s="203" t="s">
        <v>73</v>
      </c>
      <c r="AY91" s="202" t="s">
        <v>133</v>
      </c>
      <c r="BK91" s="204">
        <f>SUM(BK92:BK104)</f>
        <v>0</v>
      </c>
    </row>
    <row r="92" s="2" customFormat="1" ht="24.15" customHeight="1">
      <c r="A92" s="40"/>
      <c r="B92" s="41"/>
      <c r="C92" s="207" t="s">
        <v>168</v>
      </c>
      <c r="D92" s="207" t="s">
        <v>136</v>
      </c>
      <c r="E92" s="208" t="s">
        <v>1371</v>
      </c>
      <c r="F92" s="209" t="s">
        <v>1372</v>
      </c>
      <c r="G92" s="210" t="s">
        <v>217</v>
      </c>
      <c r="H92" s="211">
        <v>76</v>
      </c>
      <c r="I92" s="212"/>
      <c r="J92" s="213">
        <f>ROUND(I92*H92,2)</f>
        <v>0</v>
      </c>
      <c r="K92" s="214"/>
      <c r="L92" s="46"/>
      <c r="M92" s="215" t="s">
        <v>19</v>
      </c>
      <c r="N92" s="216" t="s">
        <v>44</v>
      </c>
      <c r="O92" s="86"/>
      <c r="P92" s="217">
        <f>O92*H92</f>
        <v>0</v>
      </c>
      <c r="Q92" s="217">
        <v>2.0000000000000002E-05</v>
      </c>
      <c r="R92" s="217">
        <f>Q92*H92</f>
        <v>0.0015200000000000001</v>
      </c>
      <c r="S92" s="217">
        <v>0.0032000000000000002</v>
      </c>
      <c r="T92" s="218">
        <f>S92*H92</f>
        <v>0.2432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9" t="s">
        <v>233</v>
      </c>
      <c r="AT92" s="219" t="s">
        <v>136</v>
      </c>
      <c r="AU92" s="219" t="s">
        <v>81</v>
      </c>
      <c r="AY92" s="19" t="s">
        <v>133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9" t="s">
        <v>81</v>
      </c>
      <c r="BK92" s="220">
        <f>ROUND(I92*H92,2)</f>
        <v>0</v>
      </c>
      <c r="BL92" s="19" t="s">
        <v>233</v>
      </c>
      <c r="BM92" s="219" t="s">
        <v>8</v>
      </c>
    </row>
    <row r="93" s="2" customFormat="1">
      <c r="A93" s="40"/>
      <c r="B93" s="41"/>
      <c r="C93" s="42"/>
      <c r="D93" s="221" t="s">
        <v>142</v>
      </c>
      <c r="E93" s="42"/>
      <c r="F93" s="222" t="s">
        <v>1373</v>
      </c>
      <c r="G93" s="42"/>
      <c r="H93" s="42"/>
      <c r="I93" s="223"/>
      <c r="J93" s="42"/>
      <c r="K93" s="42"/>
      <c r="L93" s="46"/>
      <c r="M93" s="224"/>
      <c r="N93" s="22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142</v>
      </c>
      <c r="AU93" s="19" t="s">
        <v>81</v>
      </c>
    </row>
    <row r="94" s="2" customFormat="1" ht="55.5" customHeight="1">
      <c r="A94" s="40"/>
      <c r="B94" s="41"/>
      <c r="C94" s="207" t="s">
        <v>171</v>
      </c>
      <c r="D94" s="207" t="s">
        <v>136</v>
      </c>
      <c r="E94" s="208" t="s">
        <v>1374</v>
      </c>
      <c r="F94" s="209" t="s">
        <v>1375</v>
      </c>
      <c r="G94" s="210" t="s">
        <v>242</v>
      </c>
      <c r="H94" s="211">
        <v>2</v>
      </c>
      <c r="I94" s="212"/>
      <c r="J94" s="213">
        <f>ROUND(I94*H94,2)</f>
        <v>0</v>
      </c>
      <c r="K94" s="214"/>
      <c r="L94" s="46"/>
      <c r="M94" s="215" t="s">
        <v>19</v>
      </c>
      <c r="N94" s="216" t="s">
        <v>44</v>
      </c>
      <c r="O94" s="86"/>
      <c r="P94" s="217">
        <f>O94*H94</f>
        <v>0</v>
      </c>
      <c r="Q94" s="217">
        <v>0.0078799999999999999</v>
      </c>
      <c r="R94" s="217">
        <f>Q94*H94</f>
        <v>0.01576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233</v>
      </c>
      <c r="AT94" s="219" t="s">
        <v>136</v>
      </c>
      <c r="AU94" s="219" t="s">
        <v>81</v>
      </c>
      <c r="AY94" s="19" t="s">
        <v>133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81</v>
      </c>
      <c r="BK94" s="220">
        <f>ROUND(I94*H94,2)</f>
        <v>0</v>
      </c>
      <c r="BL94" s="19" t="s">
        <v>233</v>
      </c>
      <c r="BM94" s="219" t="s">
        <v>1376</v>
      </c>
    </row>
    <row r="95" s="2" customFormat="1">
      <c r="A95" s="40"/>
      <c r="B95" s="41"/>
      <c r="C95" s="42"/>
      <c r="D95" s="221" t="s">
        <v>142</v>
      </c>
      <c r="E95" s="42"/>
      <c r="F95" s="222" t="s">
        <v>1377</v>
      </c>
      <c r="G95" s="42"/>
      <c r="H95" s="42"/>
      <c r="I95" s="223"/>
      <c r="J95" s="42"/>
      <c r="K95" s="42"/>
      <c r="L95" s="46"/>
      <c r="M95" s="224"/>
      <c r="N95" s="22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142</v>
      </c>
      <c r="AU95" s="19" t="s">
        <v>81</v>
      </c>
    </row>
    <row r="96" s="2" customFormat="1" ht="16.5" customHeight="1">
      <c r="A96" s="40"/>
      <c r="B96" s="41"/>
      <c r="C96" s="207" t="s">
        <v>178</v>
      </c>
      <c r="D96" s="207" t="s">
        <v>136</v>
      </c>
      <c r="E96" s="208" t="s">
        <v>1378</v>
      </c>
      <c r="F96" s="209" t="s">
        <v>1379</v>
      </c>
      <c r="G96" s="210" t="s">
        <v>1380</v>
      </c>
      <c r="H96" s="211">
        <v>24</v>
      </c>
      <c r="I96" s="212"/>
      <c r="J96" s="213">
        <f>ROUND(I96*H96,2)</f>
        <v>0</v>
      </c>
      <c r="K96" s="214"/>
      <c r="L96" s="46"/>
      <c r="M96" s="215" t="s">
        <v>19</v>
      </c>
      <c r="N96" s="216" t="s">
        <v>44</v>
      </c>
      <c r="O96" s="86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233</v>
      </c>
      <c r="AT96" s="219" t="s">
        <v>136</v>
      </c>
      <c r="AU96" s="219" t="s">
        <v>81</v>
      </c>
      <c r="AY96" s="19" t="s">
        <v>133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9" t="s">
        <v>81</v>
      </c>
      <c r="BK96" s="220">
        <f>ROUND(I96*H96,2)</f>
        <v>0</v>
      </c>
      <c r="BL96" s="19" t="s">
        <v>233</v>
      </c>
      <c r="BM96" s="219" t="s">
        <v>195</v>
      </c>
    </row>
    <row r="97" s="2" customFormat="1" ht="37.8" customHeight="1">
      <c r="A97" s="40"/>
      <c r="B97" s="41"/>
      <c r="C97" s="207" t="s">
        <v>184</v>
      </c>
      <c r="D97" s="207" t="s">
        <v>136</v>
      </c>
      <c r="E97" s="208" t="s">
        <v>1381</v>
      </c>
      <c r="F97" s="209" t="s">
        <v>1382</v>
      </c>
      <c r="G97" s="210" t="s">
        <v>211</v>
      </c>
      <c r="H97" s="211">
        <v>2</v>
      </c>
      <c r="I97" s="212"/>
      <c r="J97" s="213">
        <f>ROUND(I97*H97,2)</f>
        <v>0</v>
      </c>
      <c r="K97" s="214"/>
      <c r="L97" s="46"/>
      <c r="M97" s="215" t="s">
        <v>19</v>
      </c>
      <c r="N97" s="216" t="s">
        <v>44</v>
      </c>
      <c r="O97" s="86"/>
      <c r="P97" s="217">
        <f>O97*H97</f>
        <v>0</v>
      </c>
      <c r="Q97" s="217">
        <v>0.00080000000000000004</v>
      </c>
      <c r="R97" s="217">
        <f>Q97*H97</f>
        <v>0.0016000000000000001</v>
      </c>
      <c r="S97" s="217">
        <v>0</v>
      </c>
      <c r="T97" s="21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233</v>
      </c>
      <c r="AT97" s="219" t="s">
        <v>136</v>
      </c>
      <c r="AU97" s="219" t="s">
        <v>81</v>
      </c>
      <c r="AY97" s="19" t="s">
        <v>133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9" t="s">
        <v>81</v>
      </c>
      <c r="BK97" s="220">
        <f>ROUND(I97*H97,2)</f>
        <v>0</v>
      </c>
      <c r="BL97" s="19" t="s">
        <v>233</v>
      </c>
      <c r="BM97" s="219" t="s">
        <v>221</v>
      </c>
    </row>
    <row r="98" s="2" customFormat="1">
      <c r="A98" s="40"/>
      <c r="B98" s="41"/>
      <c r="C98" s="42"/>
      <c r="D98" s="221" t="s">
        <v>142</v>
      </c>
      <c r="E98" s="42"/>
      <c r="F98" s="222" t="s">
        <v>1383</v>
      </c>
      <c r="G98" s="42"/>
      <c r="H98" s="42"/>
      <c r="I98" s="223"/>
      <c r="J98" s="42"/>
      <c r="K98" s="42"/>
      <c r="L98" s="46"/>
      <c r="M98" s="224"/>
      <c r="N98" s="22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142</v>
      </c>
      <c r="AU98" s="19" t="s">
        <v>81</v>
      </c>
    </row>
    <row r="99" s="2" customFormat="1" ht="24.15" customHeight="1">
      <c r="A99" s="40"/>
      <c r="B99" s="41"/>
      <c r="C99" s="207" t="s">
        <v>134</v>
      </c>
      <c r="D99" s="207" t="s">
        <v>136</v>
      </c>
      <c r="E99" s="208" t="s">
        <v>1384</v>
      </c>
      <c r="F99" s="209" t="s">
        <v>1385</v>
      </c>
      <c r="G99" s="210" t="s">
        <v>217</v>
      </c>
      <c r="H99" s="211">
        <v>20</v>
      </c>
      <c r="I99" s="212"/>
      <c r="J99" s="213">
        <f>ROUND(I99*H99,2)</f>
        <v>0</v>
      </c>
      <c r="K99" s="214"/>
      <c r="L99" s="46"/>
      <c r="M99" s="215" t="s">
        <v>19</v>
      </c>
      <c r="N99" s="216" t="s">
        <v>44</v>
      </c>
      <c r="O99" s="86"/>
      <c r="P99" s="217">
        <f>O99*H99</f>
        <v>0</v>
      </c>
      <c r="Q99" s="217">
        <v>0.00046000000000000001</v>
      </c>
      <c r="R99" s="217">
        <f>Q99*H99</f>
        <v>0.0091999999999999998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233</v>
      </c>
      <c r="AT99" s="219" t="s">
        <v>136</v>
      </c>
      <c r="AU99" s="219" t="s">
        <v>81</v>
      </c>
      <c r="AY99" s="19" t="s">
        <v>133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81</v>
      </c>
      <c r="BK99" s="220">
        <f>ROUND(I99*H99,2)</f>
        <v>0</v>
      </c>
      <c r="BL99" s="19" t="s">
        <v>233</v>
      </c>
      <c r="BM99" s="219" t="s">
        <v>233</v>
      </c>
    </row>
    <row r="100" s="2" customFormat="1">
      <c r="A100" s="40"/>
      <c r="B100" s="41"/>
      <c r="C100" s="42"/>
      <c r="D100" s="221" t="s">
        <v>142</v>
      </c>
      <c r="E100" s="42"/>
      <c r="F100" s="222" t="s">
        <v>1386</v>
      </c>
      <c r="G100" s="42"/>
      <c r="H100" s="42"/>
      <c r="I100" s="223"/>
      <c r="J100" s="42"/>
      <c r="K100" s="42"/>
      <c r="L100" s="46"/>
      <c r="M100" s="224"/>
      <c r="N100" s="22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142</v>
      </c>
      <c r="AU100" s="19" t="s">
        <v>81</v>
      </c>
    </row>
    <row r="101" s="2" customFormat="1" ht="24.15" customHeight="1">
      <c r="A101" s="40"/>
      <c r="B101" s="41"/>
      <c r="C101" s="207" t="s">
        <v>195</v>
      </c>
      <c r="D101" s="207" t="s">
        <v>136</v>
      </c>
      <c r="E101" s="208" t="s">
        <v>1387</v>
      </c>
      <c r="F101" s="209" t="s">
        <v>1388</v>
      </c>
      <c r="G101" s="210" t="s">
        <v>217</v>
      </c>
      <c r="H101" s="211">
        <v>20</v>
      </c>
      <c r="I101" s="212"/>
      <c r="J101" s="213">
        <f>ROUND(I101*H101,2)</f>
        <v>0</v>
      </c>
      <c r="K101" s="214"/>
      <c r="L101" s="46"/>
      <c r="M101" s="215" t="s">
        <v>19</v>
      </c>
      <c r="N101" s="216" t="s">
        <v>44</v>
      </c>
      <c r="O101" s="86"/>
      <c r="P101" s="217">
        <f>O101*H101</f>
        <v>0</v>
      </c>
      <c r="Q101" s="217">
        <v>0.0012700000000000001</v>
      </c>
      <c r="R101" s="217">
        <f>Q101*H101</f>
        <v>0.025400000000000002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233</v>
      </c>
      <c r="AT101" s="219" t="s">
        <v>136</v>
      </c>
      <c r="AU101" s="219" t="s">
        <v>81</v>
      </c>
      <c r="AY101" s="19" t="s">
        <v>133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9" t="s">
        <v>81</v>
      </c>
      <c r="BK101" s="220">
        <f>ROUND(I101*H101,2)</f>
        <v>0</v>
      </c>
      <c r="BL101" s="19" t="s">
        <v>233</v>
      </c>
      <c r="BM101" s="219" t="s">
        <v>244</v>
      </c>
    </row>
    <row r="102" s="2" customFormat="1" ht="16.5" customHeight="1">
      <c r="A102" s="40"/>
      <c r="B102" s="41"/>
      <c r="C102" s="207" t="s">
        <v>201</v>
      </c>
      <c r="D102" s="207" t="s">
        <v>136</v>
      </c>
      <c r="E102" s="208" t="s">
        <v>1389</v>
      </c>
      <c r="F102" s="209" t="s">
        <v>1390</v>
      </c>
      <c r="G102" s="210" t="s">
        <v>211</v>
      </c>
      <c r="H102" s="211">
        <v>2</v>
      </c>
      <c r="I102" s="212"/>
      <c r="J102" s="213">
        <f>ROUND(I102*H102,2)</f>
        <v>0</v>
      </c>
      <c r="K102" s="214"/>
      <c r="L102" s="46"/>
      <c r="M102" s="215" t="s">
        <v>19</v>
      </c>
      <c r="N102" s="216" t="s">
        <v>44</v>
      </c>
      <c r="O102" s="86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9" t="s">
        <v>233</v>
      </c>
      <c r="AT102" s="219" t="s">
        <v>136</v>
      </c>
      <c r="AU102" s="219" t="s">
        <v>81</v>
      </c>
      <c r="AY102" s="19" t="s">
        <v>133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9" t="s">
        <v>81</v>
      </c>
      <c r="BK102" s="220">
        <f>ROUND(I102*H102,2)</f>
        <v>0</v>
      </c>
      <c r="BL102" s="19" t="s">
        <v>233</v>
      </c>
      <c r="BM102" s="219" t="s">
        <v>256</v>
      </c>
    </row>
    <row r="103" s="2" customFormat="1" ht="44.25" customHeight="1">
      <c r="A103" s="40"/>
      <c r="B103" s="41"/>
      <c r="C103" s="207" t="s">
        <v>8</v>
      </c>
      <c r="D103" s="207" t="s">
        <v>136</v>
      </c>
      <c r="E103" s="208" t="s">
        <v>1391</v>
      </c>
      <c r="F103" s="209" t="s">
        <v>1392</v>
      </c>
      <c r="G103" s="210" t="s">
        <v>253</v>
      </c>
      <c r="H103" s="211">
        <v>0.091999999999999998</v>
      </c>
      <c r="I103" s="212"/>
      <c r="J103" s="213">
        <f>ROUND(I103*H103,2)</f>
        <v>0</v>
      </c>
      <c r="K103" s="214"/>
      <c r="L103" s="46"/>
      <c r="M103" s="215" t="s">
        <v>19</v>
      </c>
      <c r="N103" s="216" t="s">
        <v>44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233</v>
      </c>
      <c r="AT103" s="219" t="s">
        <v>136</v>
      </c>
      <c r="AU103" s="219" t="s">
        <v>81</v>
      </c>
      <c r="AY103" s="19" t="s">
        <v>133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81</v>
      </c>
      <c r="BK103" s="220">
        <f>ROUND(I103*H103,2)</f>
        <v>0</v>
      </c>
      <c r="BL103" s="19" t="s">
        <v>233</v>
      </c>
      <c r="BM103" s="219" t="s">
        <v>270</v>
      </c>
    </row>
    <row r="104" s="2" customFormat="1">
      <c r="A104" s="40"/>
      <c r="B104" s="41"/>
      <c r="C104" s="42"/>
      <c r="D104" s="221" t="s">
        <v>142</v>
      </c>
      <c r="E104" s="42"/>
      <c r="F104" s="222" t="s">
        <v>1393</v>
      </c>
      <c r="G104" s="42"/>
      <c r="H104" s="42"/>
      <c r="I104" s="223"/>
      <c r="J104" s="42"/>
      <c r="K104" s="42"/>
      <c r="L104" s="46"/>
      <c r="M104" s="224"/>
      <c r="N104" s="22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142</v>
      </c>
      <c r="AU104" s="19" t="s">
        <v>81</v>
      </c>
    </row>
    <row r="105" s="12" customFormat="1" ht="25.92" customHeight="1">
      <c r="A105" s="12"/>
      <c r="B105" s="191"/>
      <c r="C105" s="192"/>
      <c r="D105" s="193" t="s">
        <v>72</v>
      </c>
      <c r="E105" s="194" t="s">
        <v>1394</v>
      </c>
      <c r="F105" s="194" t="s">
        <v>1395</v>
      </c>
      <c r="G105" s="192"/>
      <c r="H105" s="192"/>
      <c r="I105" s="195"/>
      <c r="J105" s="196">
        <f>BK105</f>
        <v>0</v>
      </c>
      <c r="K105" s="192"/>
      <c r="L105" s="197"/>
      <c r="M105" s="198"/>
      <c r="N105" s="199"/>
      <c r="O105" s="199"/>
      <c r="P105" s="200">
        <f>SUM(P106:P130)</f>
        <v>0</v>
      </c>
      <c r="Q105" s="199"/>
      <c r="R105" s="200">
        <f>SUM(R106:R130)</f>
        <v>0.48303000000000001</v>
      </c>
      <c r="S105" s="199"/>
      <c r="T105" s="201">
        <f>SUM(T106:T130)</f>
        <v>0.45189999999999997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2" t="s">
        <v>83</v>
      </c>
      <c r="AT105" s="203" t="s">
        <v>72</v>
      </c>
      <c r="AU105" s="203" t="s">
        <v>73</v>
      </c>
      <c r="AY105" s="202" t="s">
        <v>133</v>
      </c>
      <c r="BK105" s="204">
        <f>SUM(BK106:BK130)</f>
        <v>0</v>
      </c>
    </row>
    <row r="106" s="2" customFormat="1" ht="37.8" customHeight="1">
      <c r="A106" s="40"/>
      <c r="B106" s="41"/>
      <c r="C106" s="207" t="s">
        <v>214</v>
      </c>
      <c r="D106" s="207" t="s">
        <v>136</v>
      </c>
      <c r="E106" s="208" t="s">
        <v>1396</v>
      </c>
      <c r="F106" s="209" t="s">
        <v>1397</v>
      </c>
      <c r="G106" s="210" t="s">
        <v>211</v>
      </c>
      <c r="H106" s="211">
        <v>13</v>
      </c>
      <c r="I106" s="212"/>
      <c r="J106" s="213">
        <f>ROUND(I106*H106,2)</f>
        <v>0</v>
      </c>
      <c r="K106" s="214"/>
      <c r="L106" s="46"/>
      <c r="M106" s="215" t="s">
        <v>19</v>
      </c>
      <c r="N106" s="216" t="s">
        <v>44</v>
      </c>
      <c r="O106" s="86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9" t="s">
        <v>233</v>
      </c>
      <c r="AT106" s="219" t="s">
        <v>136</v>
      </c>
      <c r="AU106" s="219" t="s">
        <v>81</v>
      </c>
      <c r="AY106" s="19" t="s">
        <v>133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9" t="s">
        <v>81</v>
      </c>
      <c r="BK106" s="220">
        <f>ROUND(I106*H106,2)</f>
        <v>0</v>
      </c>
      <c r="BL106" s="19" t="s">
        <v>233</v>
      </c>
      <c r="BM106" s="219" t="s">
        <v>283</v>
      </c>
    </row>
    <row r="107" s="2" customFormat="1">
      <c r="A107" s="40"/>
      <c r="B107" s="41"/>
      <c r="C107" s="42"/>
      <c r="D107" s="221" t="s">
        <v>142</v>
      </c>
      <c r="E107" s="42"/>
      <c r="F107" s="222" t="s">
        <v>1398</v>
      </c>
      <c r="G107" s="42"/>
      <c r="H107" s="42"/>
      <c r="I107" s="223"/>
      <c r="J107" s="42"/>
      <c r="K107" s="42"/>
      <c r="L107" s="46"/>
      <c r="M107" s="224"/>
      <c r="N107" s="225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142</v>
      </c>
      <c r="AU107" s="19" t="s">
        <v>81</v>
      </c>
    </row>
    <row r="108" s="2" customFormat="1" ht="24.15" customHeight="1">
      <c r="A108" s="40"/>
      <c r="B108" s="41"/>
      <c r="C108" s="207" t="s">
        <v>221</v>
      </c>
      <c r="D108" s="207" t="s">
        <v>136</v>
      </c>
      <c r="E108" s="208" t="s">
        <v>1399</v>
      </c>
      <c r="F108" s="209" t="s">
        <v>1400</v>
      </c>
      <c r="G108" s="210" t="s">
        <v>211</v>
      </c>
      <c r="H108" s="211">
        <v>5</v>
      </c>
      <c r="I108" s="212"/>
      <c r="J108" s="213">
        <f>ROUND(I108*H108,2)</f>
        <v>0</v>
      </c>
      <c r="K108" s="214"/>
      <c r="L108" s="46"/>
      <c r="M108" s="215" t="s">
        <v>19</v>
      </c>
      <c r="N108" s="216" t="s">
        <v>44</v>
      </c>
      <c r="O108" s="86"/>
      <c r="P108" s="217">
        <f>O108*H108</f>
        <v>0</v>
      </c>
      <c r="Q108" s="217">
        <v>8.0000000000000007E-05</v>
      </c>
      <c r="R108" s="217">
        <f>Q108*H108</f>
        <v>0.00040000000000000002</v>
      </c>
      <c r="S108" s="217">
        <v>0.024930000000000001</v>
      </c>
      <c r="T108" s="218">
        <f>S108*H108</f>
        <v>0.12465000000000001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9" t="s">
        <v>233</v>
      </c>
      <c r="AT108" s="219" t="s">
        <v>136</v>
      </c>
      <c r="AU108" s="219" t="s">
        <v>81</v>
      </c>
      <c r="AY108" s="19" t="s">
        <v>133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9" t="s">
        <v>81</v>
      </c>
      <c r="BK108" s="220">
        <f>ROUND(I108*H108,2)</f>
        <v>0</v>
      </c>
      <c r="BL108" s="19" t="s">
        <v>233</v>
      </c>
      <c r="BM108" s="219" t="s">
        <v>297</v>
      </c>
    </row>
    <row r="109" s="2" customFormat="1">
      <c r="A109" s="40"/>
      <c r="B109" s="41"/>
      <c r="C109" s="42"/>
      <c r="D109" s="221" t="s">
        <v>142</v>
      </c>
      <c r="E109" s="42"/>
      <c r="F109" s="222" t="s">
        <v>1401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142</v>
      </c>
      <c r="AU109" s="19" t="s">
        <v>81</v>
      </c>
    </row>
    <row r="110" s="2" customFormat="1" ht="24.15" customHeight="1">
      <c r="A110" s="40"/>
      <c r="B110" s="41"/>
      <c r="C110" s="207" t="s">
        <v>226</v>
      </c>
      <c r="D110" s="207" t="s">
        <v>136</v>
      </c>
      <c r="E110" s="208" t="s">
        <v>1402</v>
      </c>
      <c r="F110" s="209" t="s">
        <v>1403</v>
      </c>
      <c r="G110" s="210" t="s">
        <v>211</v>
      </c>
      <c r="H110" s="211">
        <v>7</v>
      </c>
      <c r="I110" s="212"/>
      <c r="J110" s="213">
        <f>ROUND(I110*H110,2)</f>
        <v>0</v>
      </c>
      <c r="K110" s="214"/>
      <c r="L110" s="46"/>
      <c r="M110" s="215" t="s">
        <v>19</v>
      </c>
      <c r="N110" s="216" t="s">
        <v>44</v>
      </c>
      <c r="O110" s="86"/>
      <c r="P110" s="217">
        <f>O110*H110</f>
        <v>0</v>
      </c>
      <c r="Q110" s="217">
        <v>8.0000000000000007E-05</v>
      </c>
      <c r="R110" s="217">
        <f>Q110*H110</f>
        <v>0.00056000000000000006</v>
      </c>
      <c r="S110" s="217">
        <v>0.04675</v>
      </c>
      <c r="T110" s="218">
        <f>S110*H110</f>
        <v>0.32724999999999999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9" t="s">
        <v>233</v>
      </c>
      <c r="AT110" s="219" t="s">
        <v>136</v>
      </c>
      <c r="AU110" s="219" t="s">
        <v>81</v>
      </c>
      <c r="AY110" s="19" t="s">
        <v>133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9" t="s">
        <v>81</v>
      </c>
      <c r="BK110" s="220">
        <f>ROUND(I110*H110,2)</f>
        <v>0</v>
      </c>
      <c r="BL110" s="19" t="s">
        <v>233</v>
      </c>
      <c r="BM110" s="219" t="s">
        <v>473</v>
      </c>
    </row>
    <row r="111" s="2" customFormat="1">
      <c r="A111" s="40"/>
      <c r="B111" s="41"/>
      <c r="C111" s="42"/>
      <c r="D111" s="221" t="s">
        <v>142</v>
      </c>
      <c r="E111" s="42"/>
      <c r="F111" s="222" t="s">
        <v>1404</v>
      </c>
      <c r="G111" s="42"/>
      <c r="H111" s="42"/>
      <c r="I111" s="223"/>
      <c r="J111" s="42"/>
      <c r="K111" s="42"/>
      <c r="L111" s="46"/>
      <c r="M111" s="224"/>
      <c r="N111" s="225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142</v>
      </c>
      <c r="AU111" s="19" t="s">
        <v>81</v>
      </c>
    </row>
    <row r="112" s="2" customFormat="1" ht="49.05" customHeight="1">
      <c r="A112" s="40"/>
      <c r="B112" s="41"/>
      <c r="C112" s="207" t="s">
        <v>233</v>
      </c>
      <c r="D112" s="207" t="s">
        <v>136</v>
      </c>
      <c r="E112" s="208" t="s">
        <v>1405</v>
      </c>
      <c r="F112" s="209" t="s">
        <v>1406</v>
      </c>
      <c r="G112" s="210" t="s">
        <v>211</v>
      </c>
      <c r="H112" s="211">
        <v>1</v>
      </c>
      <c r="I112" s="212"/>
      <c r="J112" s="213">
        <f>ROUND(I112*H112,2)</f>
        <v>0</v>
      </c>
      <c r="K112" s="214"/>
      <c r="L112" s="46"/>
      <c r="M112" s="215" t="s">
        <v>19</v>
      </c>
      <c r="N112" s="216" t="s">
        <v>44</v>
      </c>
      <c r="O112" s="86"/>
      <c r="P112" s="217">
        <f>O112*H112</f>
        <v>0</v>
      </c>
      <c r="Q112" s="217">
        <v>0.041320000000000003</v>
      </c>
      <c r="R112" s="217">
        <f>Q112*H112</f>
        <v>0.041320000000000003</v>
      </c>
      <c r="S112" s="217">
        <v>0</v>
      </c>
      <c r="T112" s="21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9" t="s">
        <v>233</v>
      </c>
      <c r="AT112" s="219" t="s">
        <v>136</v>
      </c>
      <c r="AU112" s="219" t="s">
        <v>81</v>
      </c>
      <c r="AY112" s="19" t="s">
        <v>133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9" t="s">
        <v>81</v>
      </c>
      <c r="BK112" s="220">
        <f>ROUND(I112*H112,2)</f>
        <v>0</v>
      </c>
      <c r="BL112" s="19" t="s">
        <v>233</v>
      </c>
      <c r="BM112" s="219" t="s">
        <v>486</v>
      </c>
    </row>
    <row r="113" s="2" customFormat="1">
      <c r="A113" s="40"/>
      <c r="B113" s="41"/>
      <c r="C113" s="42"/>
      <c r="D113" s="221" t="s">
        <v>142</v>
      </c>
      <c r="E113" s="42"/>
      <c r="F113" s="222" t="s">
        <v>1407</v>
      </c>
      <c r="G113" s="42"/>
      <c r="H113" s="42"/>
      <c r="I113" s="223"/>
      <c r="J113" s="42"/>
      <c r="K113" s="42"/>
      <c r="L113" s="46"/>
      <c r="M113" s="224"/>
      <c r="N113" s="22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142</v>
      </c>
      <c r="AU113" s="19" t="s">
        <v>81</v>
      </c>
    </row>
    <row r="114" s="2" customFormat="1" ht="16.5" customHeight="1">
      <c r="A114" s="40"/>
      <c r="B114" s="41"/>
      <c r="C114" s="207" t="s">
        <v>239</v>
      </c>
      <c r="D114" s="207" t="s">
        <v>136</v>
      </c>
      <c r="E114" s="208" t="s">
        <v>1408</v>
      </c>
      <c r="F114" s="209" t="s">
        <v>1409</v>
      </c>
      <c r="G114" s="210" t="s">
        <v>211</v>
      </c>
      <c r="H114" s="211">
        <v>1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44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233</v>
      </c>
      <c r="AT114" s="219" t="s">
        <v>136</v>
      </c>
      <c r="AU114" s="219" t="s">
        <v>81</v>
      </c>
      <c r="AY114" s="19" t="s">
        <v>133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81</v>
      </c>
      <c r="BK114" s="220">
        <f>ROUND(I114*H114,2)</f>
        <v>0</v>
      </c>
      <c r="BL114" s="19" t="s">
        <v>233</v>
      </c>
      <c r="BM114" s="219" t="s">
        <v>499</v>
      </c>
    </row>
    <row r="115" s="2" customFormat="1" ht="16.5" customHeight="1">
      <c r="A115" s="40"/>
      <c r="B115" s="41"/>
      <c r="C115" s="207" t="s">
        <v>244</v>
      </c>
      <c r="D115" s="207" t="s">
        <v>136</v>
      </c>
      <c r="E115" s="208" t="s">
        <v>1410</v>
      </c>
      <c r="F115" s="209" t="s">
        <v>1411</v>
      </c>
      <c r="G115" s="210" t="s">
        <v>211</v>
      </c>
      <c r="H115" s="211">
        <v>13</v>
      </c>
      <c r="I115" s="212"/>
      <c r="J115" s="213">
        <f>ROUND(I115*H115,2)</f>
        <v>0</v>
      </c>
      <c r="K115" s="214"/>
      <c r="L115" s="46"/>
      <c r="M115" s="215" t="s">
        <v>19</v>
      </c>
      <c r="N115" s="216" t="s">
        <v>44</v>
      </c>
      <c r="O115" s="86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9" t="s">
        <v>233</v>
      </c>
      <c r="AT115" s="219" t="s">
        <v>136</v>
      </c>
      <c r="AU115" s="219" t="s">
        <v>81</v>
      </c>
      <c r="AY115" s="19" t="s">
        <v>133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9" t="s">
        <v>81</v>
      </c>
      <c r="BK115" s="220">
        <f>ROUND(I115*H115,2)</f>
        <v>0</v>
      </c>
      <c r="BL115" s="19" t="s">
        <v>233</v>
      </c>
      <c r="BM115" s="219" t="s">
        <v>512</v>
      </c>
    </row>
    <row r="116" s="2" customFormat="1">
      <c r="A116" s="40"/>
      <c r="B116" s="41"/>
      <c r="C116" s="42"/>
      <c r="D116" s="221" t="s">
        <v>142</v>
      </c>
      <c r="E116" s="42"/>
      <c r="F116" s="222" t="s">
        <v>1412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142</v>
      </c>
      <c r="AU116" s="19" t="s">
        <v>81</v>
      </c>
    </row>
    <row r="117" s="2" customFormat="1" ht="37.8" customHeight="1">
      <c r="A117" s="40"/>
      <c r="B117" s="41"/>
      <c r="C117" s="207" t="s">
        <v>250</v>
      </c>
      <c r="D117" s="207" t="s">
        <v>136</v>
      </c>
      <c r="E117" s="208" t="s">
        <v>1413</v>
      </c>
      <c r="F117" s="209" t="s">
        <v>1414</v>
      </c>
      <c r="G117" s="210" t="s">
        <v>148</v>
      </c>
      <c r="H117" s="211">
        <v>199</v>
      </c>
      <c r="I117" s="212"/>
      <c r="J117" s="213">
        <f>ROUND(I117*H117,2)</f>
        <v>0</v>
      </c>
      <c r="K117" s="214"/>
      <c r="L117" s="46"/>
      <c r="M117" s="215" t="s">
        <v>19</v>
      </c>
      <c r="N117" s="216" t="s">
        <v>44</v>
      </c>
      <c r="O117" s="86"/>
      <c r="P117" s="217">
        <f>O117*H117</f>
        <v>0</v>
      </c>
      <c r="Q117" s="217">
        <v>0.0012099999999999999</v>
      </c>
      <c r="R117" s="217">
        <f>Q117*H117</f>
        <v>0.24078999999999998</v>
      </c>
      <c r="S117" s="217">
        <v>0</v>
      </c>
      <c r="T117" s="21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9" t="s">
        <v>233</v>
      </c>
      <c r="AT117" s="219" t="s">
        <v>136</v>
      </c>
      <c r="AU117" s="219" t="s">
        <v>81</v>
      </c>
      <c r="AY117" s="19" t="s">
        <v>133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9" t="s">
        <v>81</v>
      </c>
      <c r="BK117" s="220">
        <f>ROUND(I117*H117,2)</f>
        <v>0</v>
      </c>
      <c r="BL117" s="19" t="s">
        <v>233</v>
      </c>
      <c r="BM117" s="219" t="s">
        <v>1415</v>
      </c>
    </row>
    <row r="118" s="2" customFormat="1">
      <c r="A118" s="40"/>
      <c r="B118" s="41"/>
      <c r="C118" s="42"/>
      <c r="D118" s="221" t="s">
        <v>142</v>
      </c>
      <c r="E118" s="42"/>
      <c r="F118" s="222" t="s">
        <v>1416</v>
      </c>
      <c r="G118" s="42"/>
      <c r="H118" s="42"/>
      <c r="I118" s="223"/>
      <c r="J118" s="42"/>
      <c r="K118" s="42"/>
      <c r="L118" s="46"/>
      <c r="M118" s="224"/>
      <c r="N118" s="225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142</v>
      </c>
      <c r="AU118" s="19" t="s">
        <v>81</v>
      </c>
    </row>
    <row r="119" s="2" customFormat="1" ht="24.15" customHeight="1">
      <c r="A119" s="40"/>
      <c r="B119" s="41"/>
      <c r="C119" s="207" t="s">
        <v>256</v>
      </c>
      <c r="D119" s="207" t="s">
        <v>136</v>
      </c>
      <c r="E119" s="208" t="s">
        <v>1417</v>
      </c>
      <c r="F119" s="209" t="s">
        <v>1418</v>
      </c>
      <c r="G119" s="210" t="s">
        <v>217</v>
      </c>
      <c r="H119" s="211">
        <v>42</v>
      </c>
      <c r="I119" s="212"/>
      <c r="J119" s="213">
        <f>ROUND(I119*H119,2)</f>
        <v>0</v>
      </c>
      <c r="K119" s="214"/>
      <c r="L119" s="46"/>
      <c r="M119" s="215" t="s">
        <v>19</v>
      </c>
      <c r="N119" s="216" t="s">
        <v>44</v>
      </c>
      <c r="O119" s="86"/>
      <c r="P119" s="217">
        <f>O119*H119</f>
        <v>0</v>
      </c>
      <c r="Q119" s="217">
        <v>0.00010000000000000001</v>
      </c>
      <c r="R119" s="217">
        <f>Q119*H119</f>
        <v>0.0042000000000000006</v>
      </c>
      <c r="S119" s="217">
        <v>0</v>
      </c>
      <c r="T119" s="21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9" t="s">
        <v>233</v>
      </c>
      <c r="AT119" s="219" t="s">
        <v>136</v>
      </c>
      <c r="AU119" s="219" t="s">
        <v>81</v>
      </c>
      <c r="AY119" s="19" t="s">
        <v>133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9" t="s">
        <v>81</v>
      </c>
      <c r="BK119" s="220">
        <f>ROUND(I119*H119,2)</f>
        <v>0</v>
      </c>
      <c r="BL119" s="19" t="s">
        <v>233</v>
      </c>
      <c r="BM119" s="219" t="s">
        <v>1419</v>
      </c>
    </row>
    <row r="120" s="2" customFormat="1">
      <c r="A120" s="40"/>
      <c r="B120" s="41"/>
      <c r="C120" s="42"/>
      <c r="D120" s="221" t="s">
        <v>142</v>
      </c>
      <c r="E120" s="42"/>
      <c r="F120" s="222" t="s">
        <v>1420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142</v>
      </c>
      <c r="AU120" s="19" t="s">
        <v>81</v>
      </c>
    </row>
    <row r="121" s="2" customFormat="1" ht="37.8" customHeight="1">
      <c r="A121" s="40"/>
      <c r="B121" s="41"/>
      <c r="C121" s="207" t="s">
        <v>7</v>
      </c>
      <c r="D121" s="207" t="s">
        <v>136</v>
      </c>
      <c r="E121" s="208" t="s">
        <v>1421</v>
      </c>
      <c r="F121" s="209" t="s">
        <v>1422</v>
      </c>
      <c r="G121" s="210" t="s">
        <v>217</v>
      </c>
      <c r="H121" s="211">
        <v>1355</v>
      </c>
      <c r="I121" s="212"/>
      <c r="J121" s="213">
        <f>ROUND(I121*H121,2)</f>
        <v>0</v>
      </c>
      <c r="K121" s="214"/>
      <c r="L121" s="46"/>
      <c r="M121" s="215" t="s">
        <v>19</v>
      </c>
      <c r="N121" s="216" t="s">
        <v>44</v>
      </c>
      <c r="O121" s="86"/>
      <c r="P121" s="217">
        <f>O121*H121</f>
        <v>0</v>
      </c>
      <c r="Q121" s="217">
        <v>0.00012</v>
      </c>
      <c r="R121" s="217">
        <f>Q121*H121</f>
        <v>0.1626</v>
      </c>
      <c r="S121" s="217">
        <v>0</v>
      </c>
      <c r="T121" s="21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9" t="s">
        <v>233</v>
      </c>
      <c r="AT121" s="219" t="s">
        <v>136</v>
      </c>
      <c r="AU121" s="219" t="s">
        <v>81</v>
      </c>
      <c r="AY121" s="19" t="s">
        <v>133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9" t="s">
        <v>81</v>
      </c>
      <c r="BK121" s="220">
        <f>ROUND(I121*H121,2)</f>
        <v>0</v>
      </c>
      <c r="BL121" s="19" t="s">
        <v>233</v>
      </c>
      <c r="BM121" s="219" t="s">
        <v>1423</v>
      </c>
    </row>
    <row r="122" s="2" customFormat="1">
      <c r="A122" s="40"/>
      <c r="B122" s="41"/>
      <c r="C122" s="42"/>
      <c r="D122" s="221" t="s">
        <v>142</v>
      </c>
      <c r="E122" s="42"/>
      <c r="F122" s="222" t="s">
        <v>1424</v>
      </c>
      <c r="G122" s="42"/>
      <c r="H122" s="42"/>
      <c r="I122" s="223"/>
      <c r="J122" s="42"/>
      <c r="K122" s="42"/>
      <c r="L122" s="46"/>
      <c r="M122" s="224"/>
      <c r="N122" s="22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142</v>
      </c>
      <c r="AU122" s="19" t="s">
        <v>81</v>
      </c>
    </row>
    <row r="123" s="2" customFormat="1" ht="33" customHeight="1">
      <c r="A123" s="40"/>
      <c r="B123" s="41"/>
      <c r="C123" s="207" t="s">
        <v>270</v>
      </c>
      <c r="D123" s="207" t="s">
        <v>136</v>
      </c>
      <c r="E123" s="208" t="s">
        <v>1425</v>
      </c>
      <c r="F123" s="209" t="s">
        <v>1426</v>
      </c>
      <c r="G123" s="210" t="s">
        <v>211</v>
      </c>
      <c r="H123" s="211">
        <v>2</v>
      </c>
      <c r="I123" s="212"/>
      <c r="J123" s="213">
        <f>ROUND(I123*H123,2)</f>
        <v>0</v>
      </c>
      <c r="K123" s="214"/>
      <c r="L123" s="46"/>
      <c r="M123" s="215" t="s">
        <v>19</v>
      </c>
      <c r="N123" s="216" t="s">
        <v>44</v>
      </c>
      <c r="O123" s="86"/>
      <c r="P123" s="217">
        <f>O123*H123</f>
        <v>0</v>
      </c>
      <c r="Q123" s="217">
        <v>0.0048999999999999998</v>
      </c>
      <c r="R123" s="217">
        <f>Q123*H123</f>
        <v>0.0097999999999999997</v>
      </c>
      <c r="S123" s="217">
        <v>0</v>
      </c>
      <c r="T123" s="21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9" t="s">
        <v>233</v>
      </c>
      <c r="AT123" s="219" t="s">
        <v>136</v>
      </c>
      <c r="AU123" s="219" t="s">
        <v>81</v>
      </c>
      <c r="AY123" s="19" t="s">
        <v>133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9" t="s">
        <v>81</v>
      </c>
      <c r="BK123" s="220">
        <f>ROUND(I123*H123,2)</f>
        <v>0</v>
      </c>
      <c r="BL123" s="19" t="s">
        <v>233</v>
      </c>
      <c r="BM123" s="219" t="s">
        <v>1427</v>
      </c>
    </row>
    <row r="124" s="2" customFormat="1">
      <c r="A124" s="40"/>
      <c r="B124" s="41"/>
      <c r="C124" s="42"/>
      <c r="D124" s="221" t="s">
        <v>142</v>
      </c>
      <c r="E124" s="42"/>
      <c r="F124" s="222" t="s">
        <v>1428</v>
      </c>
      <c r="G124" s="42"/>
      <c r="H124" s="42"/>
      <c r="I124" s="223"/>
      <c r="J124" s="42"/>
      <c r="K124" s="42"/>
      <c r="L124" s="46"/>
      <c r="M124" s="224"/>
      <c r="N124" s="225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142</v>
      </c>
      <c r="AU124" s="19" t="s">
        <v>81</v>
      </c>
    </row>
    <row r="125" s="2" customFormat="1" ht="37.8" customHeight="1">
      <c r="A125" s="40"/>
      <c r="B125" s="41"/>
      <c r="C125" s="207" t="s">
        <v>276</v>
      </c>
      <c r="D125" s="207" t="s">
        <v>136</v>
      </c>
      <c r="E125" s="208" t="s">
        <v>1429</v>
      </c>
      <c r="F125" s="209" t="s">
        <v>1430</v>
      </c>
      <c r="G125" s="210" t="s">
        <v>211</v>
      </c>
      <c r="H125" s="211">
        <v>2</v>
      </c>
      <c r="I125" s="212"/>
      <c r="J125" s="213">
        <f>ROUND(I125*H125,2)</f>
        <v>0</v>
      </c>
      <c r="K125" s="214"/>
      <c r="L125" s="46"/>
      <c r="M125" s="215" t="s">
        <v>19</v>
      </c>
      <c r="N125" s="216" t="s">
        <v>44</v>
      </c>
      <c r="O125" s="86"/>
      <c r="P125" s="217">
        <f>O125*H125</f>
        <v>0</v>
      </c>
      <c r="Q125" s="217">
        <v>0.010699999999999999</v>
      </c>
      <c r="R125" s="217">
        <f>Q125*H125</f>
        <v>0.021399999999999999</v>
      </c>
      <c r="S125" s="217">
        <v>0</v>
      </c>
      <c r="T125" s="21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9" t="s">
        <v>233</v>
      </c>
      <c r="AT125" s="219" t="s">
        <v>136</v>
      </c>
      <c r="AU125" s="219" t="s">
        <v>81</v>
      </c>
      <c r="AY125" s="19" t="s">
        <v>133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9" t="s">
        <v>81</v>
      </c>
      <c r="BK125" s="220">
        <f>ROUND(I125*H125,2)</f>
        <v>0</v>
      </c>
      <c r="BL125" s="19" t="s">
        <v>233</v>
      </c>
      <c r="BM125" s="219" t="s">
        <v>1431</v>
      </c>
    </row>
    <row r="126" s="2" customFormat="1">
      <c r="A126" s="40"/>
      <c r="B126" s="41"/>
      <c r="C126" s="42"/>
      <c r="D126" s="221" t="s">
        <v>142</v>
      </c>
      <c r="E126" s="42"/>
      <c r="F126" s="222" t="s">
        <v>1432</v>
      </c>
      <c r="G126" s="42"/>
      <c r="H126" s="42"/>
      <c r="I126" s="223"/>
      <c r="J126" s="42"/>
      <c r="K126" s="42"/>
      <c r="L126" s="46"/>
      <c r="M126" s="224"/>
      <c r="N126" s="225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142</v>
      </c>
      <c r="AU126" s="19" t="s">
        <v>81</v>
      </c>
    </row>
    <row r="127" s="2" customFormat="1" ht="33" customHeight="1">
      <c r="A127" s="40"/>
      <c r="B127" s="41"/>
      <c r="C127" s="207" t="s">
        <v>283</v>
      </c>
      <c r="D127" s="207" t="s">
        <v>136</v>
      </c>
      <c r="E127" s="208" t="s">
        <v>1433</v>
      </c>
      <c r="F127" s="209" t="s">
        <v>1434</v>
      </c>
      <c r="G127" s="210" t="s">
        <v>211</v>
      </c>
      <c r="H127" s="211">
        <v>28</v>
      </c>
      <c r="I127" s="212"/>
      <c r="J127" s="213">
        <f>ROUND(I127*H127,2)</f>
        <v>0</v>
      </c>
      <c r="K127" s="214"/>
      <c r="L127" s="46"/>
      <c r="M127" s="215" t="s">
        <v>19</v>
      </c>
      <c r="N127" s="216" t="s">
        <v>44</v>
      </c>
      <c r="O127" s="86"/>
      <c r="P127" s="217">
        <f>O127*H127</f>
        <v>0</v>
      </c>
      <c r="Q127" s="217">
        <v>6.9999999999999994E-05</v>
      </c>
      <c r="R127" s="217">
        <f>Q127*H127</f>
        <v>0.0019599999999999999</v>
      </c>
      <c r="S127" s="217">
        <v>0</v>
      </c>
      <c r="T127" s="21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9" t="s">
        <v>233</v>
      </c>
      <c r="AT127" s="219" t="s">
        <v>136</v>
      </c>
      <c r="AU127" s="219" t="s">
        <v>81</v>
      </c>
      <c r="AY127" s="19" t="s">
        <v>133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9" t="s">
        <v>81</v>
      </c>
      <c r="BK127" s="220">
        <f>ROUND(I127*H127,2)</f>
        <v>0</v>
      </c>
      <c r="BL127" s="19" t="s">
        <v>233</v>
      </c>
      <c r="BM127" s="219" t="s">
        <v>1435</v>
      </c>
    </row>
    <row r="128" s="2" customFormat="1">
      <c r="A128" s="40"/>
      <c r="B128" s="41"/>
      <c r="C128" s="42"/>
      <c r="D128" s="221" t="s">
        <v>142</v>
      </c>
      <c r="E128" s="42"/>
      <c r="F128" s="222" t="s">
        <v>1436</v>
      </c>
      <c r="G128" s="42"/>
      <c r="H128" s="42"/>
      <c r="I128" s="223"/>
      <c r="J128" s="42"/>
      <c r="K128" s="42"/>
      <c r="L128" s="46"/>
      <c r="M128" s="224"/>
      <c r="N128" s="225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142</v>
      </c>
      <c r="AU128" s="19" t="s">
        <v>81</v>
      </c>
    </row>
    <row r="129" s="2" customFormat="1" ht="44.25" customHeight="1">
      <c r="A129" s="40"/>
      <c r="B129" s="41"/>
      <c r="C129" s="207" t="s">
        <v>289</v>
      </c>
      <c r="D129" s="207" t="s">
        <v>136</v>
      </c>
      <c r="E129" s="208" t="s">
        <v>1437</v>
      </c>
      <c r="F129" s="209" t="s">
        <v>1438</v>
      </c>
      <c r="G129" s="210" t="s">
        <v>253</v>
      </c>
      <c r="H129" s="211">
        <v>0.14199999999999999</v>
      </c>
      <c r="I129" s="212"/>
      <c r="J129" s="213">
        <f>ROUND(I129*H129,2)</f>
        <v>0</v>
      </c>
      <c r="K129" s="214"/>
      <c r="L129" s="46"/>
      <c r="M129" s="215" t="s">
        <v>19</v>
      </c>
      <c r="N129" s="216" t="s">
        <v>44</v>
      </c>
      <c r="O129" s="86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9" t="s">
        <v>233</v>
      </c>
      <c r="AT129" s="219" t="s">
        <v>136</v>
      </c>
      <c r="AU129" s="219" t="s">
        <v>81</v>
      </c>
      <c r="AY129" s="19" t="s">
        <v>133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9" t="s">
        <v>81</v>
      </c>
      <c r="BK129" s="220">
        <f>ROUND(I129*H129,2)</f>
        <v>0</v>
      </c>
      <c r="BL129" s="19" t="s">
        <v>233</v>
      </c>
      <c r="BM129" s="219" t="s">
        <v>561</v>
      </c>
    </row>
    <row r="130" s="2" customFormat="1">
      <c r="A130" s="40"/>
      <c r="B130" s="41"/>
      <c r="C130" s="42"/>
      <c r="D130" s="221" t="s">
        <v>142</v>
      </c>
      <c r="E130" s="42"/>
      <c r="F130" s="222" t="s">
        <v>1439</v>
      </c>
      <c r="G130" s="42"/>
      <c r="H130" s="42"/>
      <c r="I130" s="223"/>
      <c r="J130" s="42"/>
      <c r="K130" s="42"/>
      <c r="L130" s="46"/>
      <c r="M130" s="273"/>
      <c r="N130" s="274"/>
      <c r="O130" s="275"/>
      <c r="P130" s="275"/>
      <c r="Q130" s="275"/>
      <c r="R130" s="275"/>
      <c r="S130" s="275"/>
      <c r="T130" s="276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142</v>
      </c>
      <c r="AU130" s="19" t="s">
        <v>81</v>
      </c>
    </row>
    <row r="131" s="2" customFormat="1" ht="6.96" customHeight="1">
      <c r="A131" s="40"/>
      <c r="B131" s="61"/>
      <c r="C131" s="62"/>
      <c r="D131" s="62"/>
      <c r="E131" s="62"/>
      <c r="F131" s="62"/>
      <c r="G131" s="62"/>
      <c r="H131" s="62"/>
      <c r="I131" s="62"/>
      <c r="J131" s="62"/>
      <c r="K131" s="62"/>
      <c r="L131" s="46"/>
      <c r="M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</sheetData>
  <sheetProtection sheet="1" autoFilter="0" formatColumns="0" formatRows="0" objects="1" scenarios="1" spinCount="100000" saltValue="yYMXqoS9LLwgaq3xVe3FCG0g22uuw6Vr3tyzETSWkj/psdVNH7tzNjMN5PCsUfOotd2Wf+ChqpMxBNrleNQL9Q==" hashValue="FwR9rF0FHK3EvAzv0JIsKxRBT011LxBrW8Z36roiVkS6W7FfSZnbqVi8HkKezV95i7kDrqUBJBfz2RHv7qQ5tA==" algorithmName="SHA-512" password="CC35"/>
  <autoFilter ref="C82:K130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9" r:id="rId1" display="https://podminky.urs.cz/item/CS_URS_2024_02/998734101"/>
    <hyperlink ref="F93" r:id="rId2" display="https://podminky.urs.cz/item/CS_URS_2024_02/733110806"/>
    <hyperlink ref="F95" r:id="rId3" display="https://podminky.urs.cz/item/CS_URS_2024_02/732421417"/>
    <hyperlink ref="F98" r:id="rId4" display="https://podminky.urs.cz/item/CS_URS_2024_02/733191926"/>
    <hyperlink ref="F100" r:id="rId5" display="https://podminky.urs.cz/item/CS_URS_2024_02/733222102"/>
    <hyperlink ref="F104" r:id="rId6" display="https://podminky.urs.cz/item/CS_URS_2024_02/998733101"/>
    <hyperlink ref="F107" r:id="rId7" display="https://podminky.urs.cz/item/CS_URS_2024_02/735000912"/>
    <hyperlink ref="F109" r:id="rId8" display="https://podminky.urs.cz/item/CS_URS_2024_02/735151821"/>
    <hyperlink ref="F111" r:id="rId9" display="https://podminky.urs.cz/item/CS_URS_2024_02/735151822"/>
    <hyperlink ref="F113" r:id="rId10" display="https://podminky.urs.cz/item/CS_URS_2024_02/735152579"/>
    <hyperlink ref="F116" r:id="rId11" display="https://podminky.urs.cz/item/CS_URS_2024_02/735191905"/>
    <hyperlink ref="F118" r:id="rId12" display="https://podminky.urs.cz/item/CS_URS_2024_02/735511026"/>
    <hyperlink ref="F120" r:id="rId13" display="https://podminky.urs.cz/item/CS_URS_2024_02/735511063"/>
    <hyperlink ref="F122" r:id="rId14" display="https://podminky.urs.cz/item/CS_URS_2024_01/735511073"/>
    <hyperlink ref="F124" r:id="rId15" display="https://podminky.urs.cz/item/CS_URS_2024_02/735511086"/>
    <hyperlink ref="F126" r:id="rId16" display="https://podminky.urs.cz/item/CS_URS_2024_02/735511102"/>
    <hyperlink ref="F128" r:id="rId17" display="https://podminky.urs.cz/item/CS_URS_2024_02/735511139"/>
    <hyperlink ref="F130" r:id="rId18" display="https://podminky.urs.cz/item/CS_URS_2024_02/998735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104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stavby'!K6</f>
        <v>SOU opravárenské Králíky – zateplení a rekonstrukce levého křídla hlavní budovy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1440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26. 1. 2024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1441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1442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>Ing. Pavel Švestka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ROUND((SUM(BE82:BE118)),  2)</f>
        <v>0</v>
      </c>
      <c r="G33" s="40"/>
      <c r="H33" s="40"/>
      <c r="I33" s="150">
        <v>0.20999999999999999</v>
      </c>
      <c r="J33" s="149">
        <f>ROUND(((SUM(BE82:BE118))*I33),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ROUND((SUM(BF82:BF118)),  2)</f>
        <v>0</v>
      </c>
      <c r="G34" s="40"/>
      <c r="H34" s="40"/>
      <c r="I34" s="150">
        <v>0.12</v>
      </c>
      <c r="J34" s="149">
        <f>ROUND(((SUM(BF82:BF118))*I34),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ROUND((SUM(BG82:BG118)),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ROUND((SUM(BH82:BH118)),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ROUND((SUM(BI82:BI118)),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SOU opravárenské Králíky – zateplení a rekonstrukce levého křídla hlavní budovy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D - Profese - Vzduchotechnika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Králíky</v>
      </c>
      <c r="G52" s="42"/>
      <c r="H52" s="42"/>
      <c r="I52" s="34" t="s">
        <v>23</v>
      </c>
      <c r="J52" s="74" t="str">
        <f>IF(J12="","",J12)</f>
        <v>26. 1. 2024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Střední odborné učiliště opravárenské</v>
      </c>
      <c r="G54" s="42"/>
      <c r="H54" s="42"/>
      <c r="I54" s="34" t="s">
        <v>32</v>
      </c>
      <c r="J54" s="38" t="str">
        <f>E21</f>
        <v>Ing. Romana Vacková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Ing. Pavel Švestka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108</v>
      </c>
      <c r="D57" s="164"/>
      <c r="E57" s="164"/>
      <c r="F57" s="164"/>
      <c r="G57" s="164"/>
      <c r="H57" s="164"/>
      <c r="I57" s="164"/>
      <c r="J57" s="165" t="s">
        <v>109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110</v>
      </c>
    </row>
    <row r="60" s="9" customFormat="1" ht="24.96" customHeight="1">
      <c r="A60" s="9"/>
      <c r="B60" s="167"/>
      <c r="C60" s="168"/>
      <c r="D60" s="169" t="s">
        <v>1443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7"/>
      <c r="C61" s="168"/>
      <c r="D61" s="169" t="s">
        <v>1444</v>
      </c>
      <c r="E61" s="170"/>
      <c r="F61" s="170"/>
      <c r="G61" s="170"/>
      <c r="H61" s="170"/>
      <c r="I61" s="170"/>
      <c r="J61" s="171">
        <f>J99</f>
        <v>0</v>
      </c>
      <c r="K61" s="168"/>
      <c r="L61" s="17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7"/>
      <c r="C62" s="168"/>
      <c r="D62" s="169" t="s">
        <v>1445</v>
      </c>
      <c r="E62" s="170"/>
      <c r="F62" s="170"/>
      <c r="G62" s="170"/>
      <c r="H62" s="170"/>
      <c r="I62" s="170"/>
      <c r="J62" s="171">
        <f>J107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118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6.25" customHeight="1">
      <c r="A72" s="40"/>
      <c r="B72" s="41"/>
      <c r="C72" s="42"/>
      <c r="D72" s="42"/>
      <c r="E72" s="162" t="str">
        <f>E7</f>
        <v>SOU opravárenské Králíky – zateplení a rekonstrukce levého křídla hlavní budovy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105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D - Profese - Vzduchotechnika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Králíky</v>
      </c>
      <c r="G76" s="42"/>
      <c r="H76" s="42"/>
      <c r="I76" s="34" t="s">
        <v>23</v>
      </c>
      <c r="J76" s="74" t="str">
        <f>IF(J12="","",J12)</f>
        <v>26. 1. 2024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25</v>
      </c>
      <c r="D78" s="42"/>
      <c r="E78" s="42"/>
      <c r="F78" s="29" t="str">
        <f>E15</f>
        <v>Střední odborné učiliště opravárenské</v>
      </c>
      <c r="G78" s="42"/>
      <c r="H78" s="42"/>
      <c r="I78" s="34" t="s">
        <v>32</v>
      </c>
      <c r="J78" s="38" t="str">
        <f>E21</f>
        <v>Ing. Romana Vacková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30</v>
      </c>
      <c r="D79" s="42"/>
      <c r="E79" s="42"/>
      <c r="F79" s="29" t="str">
        <f>IF(E18="","",E18)</f>
        <v>Vyplň údaj</v>
      </c>
      <c r="G79" s="42"/>
      <c r="H79" s="42"/>
      <c r="I79" s="34" t="s">
        <v>36</v>
      </c>
      <c r="J79" s="38" t="str">
        <f>E24</f>
        <v>Ing. Pavel Švestka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119</v>
      </c>
      <c r="D81" s="182" t="s">
        <v>58</v>
      </c>
      <c r="E81" s="182" t="s">
        <v>54</v>
      </c>
      <c r="F81" s="182" t="s">
        <v>55</v>
      </c>
      <c r="G81" s="182" t="s">
        <v>120</v>
      </c>
      <c r="H81" s="182" t="s">
        <v>121</v>
      </c>
      <c r="I81" s="182" t="s">
        <v>122</v>
      </c>
      <c r="J81" s="183" t="s">
        <v>109</v>
      </c>
      <c r="K81" s="184" t="s">
        <v>123</v>
      </c>
      <c r="L81" s="185"/>
      <c r="M81" s="94" t="s">
        <v>19</v>
      </c>
      <c r="N81" s="95" t="s">
        <v>43</v>
      </c>
      <c r="O81" s="95" t="s">
        <v>124</v>
      </c>
      <c r="P81" s="95" t="s">
        <v>125</v>
      </c>
      <c r="Q81" s="95" t="s">
        <v>126</v>
      </c>
      <c r="R81" s="95" t="s">
        <v>127</v>
      </c>
      <c r="S81" s="95" t="s">
        <v>128</v>
      </c>
      <c r="T81" s="96" t="s">
        <v>129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130</v>
      </c>
      <c r="D82" s="42"/>
      <c r="E82" s="42"/>
      <c r="F82" s="42"/>
      <c r="G82" s="42"/>
      <c r="H82" s="42"/>
      <c r="I82" s="42"/>
      <c r="J82" s="186">
        <f>BK82</f>
        <v>0</v>
      </c>
      <c r="K82" s="42"/>
      <c r="L82" s="46"/>
      <c r="M82" s="97"/>
      <c r="N82" s="187"/>
      <c r="O82" s="98"/>
      <c r="P82" s="188">
        <f>P83+P99+P107</f>
        <v>0</v>
      </c>
      <c r="Q82" s="98"/>
      <c r="R82" s="188">
        <f>R83+R99+R107</f>
        <v>0</v>
      </c>
      <c r="S82" s="98"/>
      <c r="T82" s="189">
        <f>T83+T99+T107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72</v>
      </c>
      <c r="AU82" s="19" t="s">
        <v>110</v>
      </c>
      <c r="BK82" s="190">
        <f>BK83+BK99+BK107</f>
        <v>0</v>
      </c>
    </row>
    <row r="83" s="12" customFormat="1" ht="25.92" customHeight="1">
      <c r="A83" s="12"/>
      <c r="B83" s="191"/>
      <c r="C83" s="192"/>
      <c r="D83" s="193" t="s">
        <v>72</v>
      </c>
      <c r="E83" s="194" t="s">
        <v>1446</v>
      </c>
      <c r="F83" s="194" t="s">
        <v>1447</v>
      </c>
      <c r="G83" s="192"/>
      <c r="H83" s="192"/>
      <c r="I83" s="195"/>
      <c r="J83" s="196">
        <f>BK83</f>
        <v>0</v>
      </c>
      <c r="K83" s="192"/>
      <c r="L83" s="197"/>
      <c r="M83" s="198"/>
      <c r="N83" s="199"/>
      <c r="O83" s="199"/>
      <c r="P83" s="200">
        <f>SUM(P84:P98)</f>
        <v>0</v>
      </c>
      <c r="Q83" s="199"/>
      <c r="R83" s="200">
        <f>SUM(R84:R98)</f>
        <v>0</v>
      </c>
      <c r="S83" s="199"/>
      <c r="T83" s="201">
        <f>SUM(T84:T98)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2" t="s">
        <v>81</v>
      </c>
      <c r="AT83" s="203" t="s">
        <v>72</v>
      </c>
      <c r="AU83" s="203" t="s">
        <v>73</v>
      </c>
      <c r="AY83" s="202" t="s">
        <v>133</v>
      </c>
      <c r="BK83" s="204">
        <f>SUM(BK84:BK98)</f>
        <v>0</v>
      </c>
    </row>
    <row r="84" s="2" customFormat="1" ht="361.5" customHeight="1">
      <c r="A84" s="40"/>
      <c r="B84" s="41"/>
      <c r="C84" s="207" t="s">
        <v>81</v>
      </c>
      <c r="D84" s="207" t="s">
        <v>136</v>
      </c>
      <c r="E84" s="208" t="s">
        <v>1448</v>
      </c>
      <c r="F84" s="209" t="s">
        <v>1449</v>
      </c>
      <c r="G84" s="210" t="s">
        <v>1450</v>
      </c>
      <c r="H84" s="211">
        <v>1</v>
      </c>
      <c r="I84" s="212"/>
      <c r="J84" s="213">
        <f>ROUND(I84*H84,2)</f>
        <v>0</v>
      </c>
      <c r="K84" s="214"/>
      <c r="L84" s="46"/>
      <c r="M84" s="215" t="s">
        <v>19</v>
      </c>
      <c r="N84" s="216" t="s">
        <v>44</v>
      </c>
      <c r="O84" s="86"/>
      <c r="P84" s="217">
        <f>O84*H84</f>
        <v>0</v>
      </c>
      <c r="Q84" s="217">
        <v>0</v>
      </c>
      <c r="R84" s="217">
        <f>Q84*H84</f>
        <v>0</v>
      </c>
      <c r="S84" s="217">
        <v>0</v>
      </c>
      <c r="T84" s="218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9" t="s">
        <v>140</v>
      </c>
      <c r="AT84" s="219" t="s">
        <v>136</v>
      </c>
      <c r="AU84" s="219" t="s">
        <v>81</v>
      </c>
      <c r="AY84" s="19" t="s">
        <v>133</v>
      </c>
      <c r="BE84" s="220">
        <f>IF(N84="základní",J84,0)</f>
        <v>0</v>
      </c>
      <c r="BF84" s="220">
        <f>IF(N84="snížená",J84,0)</f>
        <v>0</v>
      </c>
      <c r="BG84" s="220">
        <f>IF(N84="zákl. přenesená",J84,0)</f>
        <v>0</v>
      </c>
      <c r="BH84" s="220">
        <f>IF(N84="sníž. přenesená",J84,0)</f>
        <v>0</v>
      </c>
      <c r="BI84" s="220">
        <f>IF(N84="nulová",J84,0)</f>
        <v>0</v>
      </c>
      <c r="BJ84" s="19" t="s">
        <v>81</v>
      </c>
      <c r="BK84" s="220">
        <f>ROUND(I84*H84,2)</f>
        <v>0</v>
      </c>
      <c r="BL84" s="19" t="s">
        <v>140</v>
      </c>
      <c r="BM84" s="219" t="s">
        <v>83</v>
      </c>
    </row>
    <row r="85" s="2" customFormat="1" ht="66.75" customHeight="1">
      <c r="A85" s="40"/>
      <c r="B85" s="41"/>
      <c r="C85" s="207" t="s">
        <v>83</v>
      </c>
      <c r="D85" s="207" t="s">
        <v>136</v>
      </c>
      <c r="E85" s="208" t="s">
        <v>1451</v>
      </c>
      <c r="F85" s="209" t="s">
        <v>1452</v>
      </c>
      <c r="G85" s="210" t="s">
        <v>1453</v>
      </c>
      <c r="H85" s="211">
        <v>1</v>
      </c>
      <c r="I85" s="212"/>
      <c r="J85" s="213">
        <f>ROUND(I85*H85,2)</f>
        <v>0</v>
      </c>
      <c r="K85" s="214"/>
      <c r="L85" s="46"/>
      <c r="M85" s="215" t="s">
        <v>19</v>
      </c>
      <c r="N85" s="216" t="s">
        <v>44</v>
      </c>
      <c r="O85" s="86"/>
      <c r="P85" s="217">
        <f>O85*H85</f>
        <v>0</v>
      </c>
      <c r="Q85" s="217">
        <v>0</v>
      </c>
      <c r="R85" s="217">
        <f>Q85*H85</f>
        <v>0</v>
      </c>
      <c r="S85" s="217">
        <v>0</v>
      </c>
      <c r="T85" s="218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9" t="s">
        <v>140</v>
      </c>
      <c r="AT85" s="219" t="s">
        <v>136</v>
      </c>
      <c r="AU85" s="219" t="s">
        <v>81</v>
      </c>
      <c r="AY85" s="19" t="s">
        <v>133</v>
      </c>
      <c r="BE85" s="220">
        <f>IF(N85="základní",J85,0)</f>
        <v>0</v>
      </c>
      <c r="BF85" s="220">
        <f>IF(N85="snížená",J85,0)</f>
        <v>0</v>
      </c>
      <c r="BG85" s="220">
        <f>IF(N85="zákl. přenesená",J85,0)</f>
        <v>0</v>
      </c>
      <c r="BH85" s="220">
        <f>IF(N85="sníž. přenesená",J85,0)</f>
        <v>0</v>
      </c>
      <c r="BI85" s="220">
        <f>IF(N85="nulová",J85,0)</f>
        <v>0</v>
      </c>
      <c r="BJ85" s="19" t="s">
        <v>81</v>
      </c>
      <c r="BK85" s="220">
        <f>ROUND(I85*H85,2)</f>
        <v>0</v>
      </c>
      <c r="BL85" s="19" t="s">
        <v>140</v>
      </c>
      <c r="BM85" s="219" t="s">
        <v>140</v>
      </c>
    </row>
    <row r="86" s="2" customFormat="1" ht="55.5" customHeight="1">
      <c r="A86" s="40"/>
      <c r="B86" s="41"/>
      <c r="C86" s="207" t="s">
        <v>154</v>
      </c>
      <c r="D86" s="207" t="s">
        <v>136</v>
      </c>
      <c r="E86" s="208" t="s">
        <v>1454</v>
      </c>
      <c r="F86" s="209" t="s">
        <v>1455</v>
      </c>
      <c r="G86" s="210" t="s">
        <v>1450</v>
      </c>
      <c r="H86" s="211">
        <v>4</v>
      </c>
      <c r="I86" s="212"/>
      <c r="J86" s="213">
        <f>ROUND(I86*H86,2)</f>
        <v>0</v>
      </c>
      <c r="K86" s="214"/>
      <c r="L86" s="46"/>
      <c r="M86" s="215" t="s">
        <v>19</v>
      </c>
      <c r="N86" s="216" t="s">
        <v>44</v>
      </c>
      <c r="O86" s="86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9" t="s">
        <v>140</v>
      </c>
      <c r="AT86" s="219" t="s">
        <v>136</v>
      </c>
      <c r="AU86" s="219" t="s">
        <v>81</v>
      </c>
      <c r="AY86" s="19" t="s">
        <v>133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19" t="s">
        <v>81</v>
      </c>
      <c r="BK86" s="220">
        <f>ROUND(I86*H86,2)</f>
        <v>0</v>
      </c>
      <c r="BL86" s="19" t="s">
        <v>140</v>
      </c>
      <c r="BM86" s="219" t="s">
        <v>171</v>
      </c>
    </row>
    <row r="87" s="2" customFormat="1" ht="55.5" customHeight="1">
      <c r="A87" s="40"/>
      <c r="B87" s="41"/>
      <c r="C87" s="207" t="s">
        <v>140</v>
      </c>
      <c r="D87" s="207" t="s">
        <v>136</v>
      </c>
      <c r="E87" s="208" t="s">
        <v>1456</v>
      </c>
      <c r="F87" s="209" t="s">
        <v>1457</v>
      </c>
      <c r="G87" s="210" t="s">
        <v>1450</v>
      </c>
      <c r="H87" s="211">
        <v>2</v>
      </c>
      <c r="I87" s="212"/>
      <c r="J87" s="213">
        <f>ROUND(I87*H87,2)</f>
        <v>0</v>
      </c>
      <c r="K87" s="214"/>
      <c r="L87" s="46"/>
      <c r="M87" s="215" t="s">
        <v>19</v>
      </c>
      <c r="N87" s="216" t="s">
        <v>44</v>
      </c>
      <c r="O87" s="86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9" t="s">
        <v>140</v>
      </c>
      <c r="AT87" s="219" t="s">
        <v>136</v>
      </c>
      <c r="AU87" s="219" t="s">
        <v>81</v>
      </c>
      <c r="AY87" s="19" t="s">
        <v>133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19" t="s">
        <v>81</v>
      </c>
      <c r="BK87" s="220">
        <f>ROUND(I87*H87,2)</f>
        <v>0</v>
      </c>
      <c r="BL87" s="19" t="s">
        <v>140</v>
      </c>
      <c r="BM87" s="219" t="s">
        <v>184</v>
      </c>
    </row>
    <row r="88" s="2" customFormat="1" ht="78" customHeight="1">
      <c r="A88" s="40"/>
      <c r="B88" s="41"/>
      <c r="C88" s="207" t="s">
        <v>168</v>
      </c>
      <c r="D88" s="207" t="s">
        <v>136</v>
      </c>
      <c r="E88" s="208" t="s">
        <v>1458</v>
      </c>
      <c r="F88" s="209" t="s">
        <v>1459</v>
      </c>
      <c r="G88" s="210" t="s">
        <v>1450</v>
      </c>
      <c r="H88" s="211">
        <v>10</v>
      </c>
      <c r="I88" s="212"/>
      <c r="J88" s="213">
        <f>ROUND(I88*H88,2)</f>
        <v>0</v>
      </c>
      <c r="K88" s="214"/>
      <c r="L88" s="46"/>
      <c r="M88" s="215" t="s">
        <v>19</v>
      </c>
      <c r="N88" s="216" t="s">
        <v>44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140</v>
      </c>
      <c r="AT88" s="219" t="s">
        <v>136</v>
      </c>
      <c r="AU88" s="219" t="s">
        <v>81</v>
      </c>
      <c r="AY88" s="19" t="s">
        <v>133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81</v>
      </c>
      <c r="BK88" s="220">
        <f>ROUND(I88*H88,2)</f>
        <v>0</v>
      </c>
      <c r="BL88" s="19" t="s">
        <v>140</v>
      </c>
      <c r="BM88" s="219" t="s">
        <v>195</v>
      </c>
    </row>
    <row r="89" s="2" customFormat="1" ht="78" customHeight="1">
      <c r="A89" s="40"/>
      <c r="B89" s="41"/>
      <c r="C89" s="207" t="s">
        <v>171</v>
      </c>
      <c r="D89" s="207" t="s">
        <v>136</v>
      </c>
      <c r="E89" s="208" t="s">
        <v>1460</v>
      </c>
      <c r="F89" s="209" t="s">
        <v>1461</v>
      </c>
      <c r="G89" s="210" t="s">
        <v>1450</v>
      </c>
      <c r="H89" s="211">
        <v>4</v>
      </c>
      <c r="I89" s="212"/>
      <c r="J89" s="213">
        <f>ROUND(I89*H89,2)</f>
        <v>0</v>
      </c>
      <c r="K89" s="214"/>
      <c r="L89" s="46"/>
      <c r="M89" s="215" t="s">
        <v>19</v>
      </c>
      <c r="N89" s="216" t="s">
        <v>44</v>
      </c>
      <c r="O89" s="86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9" t="s">
        <v>140</v>
      </c>
      <c r="AT89" s="219" t="s">
        <v>136</v>
      </c>
      <c r="AU89" s="219" t="s">
        <v>81</v>
      </c>
      <c r="AY89" s="19" t="s">
        <v>133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19" t="s">
        <v>81</v>
      </c>
      <c r="BK89" s="220">
        <f>ROUND(I89*H89,2)</f>
        <v>0</v>
      </c>
      <c r="BL89" s="19" t="s">
        <v>140</v>
      </c>
      <c r="BM89" s="219" t="s">
        <v>8</v>
      </c>
    </row>
    <row r="90" s="2" customFormat="1" ht="37.8" customHeight="1">
      <c r="A90" s="40"/>
      <c r="B90" s="41"/>
      <c r="C90" s="207" t="s">
        <v>178</v>
      </c>
      <c r="D90" s="207" t="s">
        <v>136</v>
      </c>
      <c r="E90" s="208" t="s">
        <v>1462</v>
      </c>
      <c r="F90" s="209" t="s">
        <v>1463</v>
      </c>
      <c r="G90" s="210" t="s">
        <v>1450</v>
      </c>
      <c r="H90" s="211">
        <v>4</v>
      </c>
      <c r="I90" s="212"/>
      <c r="J90" s="213">
        <f>ROUND(I90*H90,2)</f>
        <v>0</v>
      </c>
      <c r="K90" s="214"/>
      <c r="L90" s="46"/>
      <c r="M90" s="215" t="s">
        <v>19</v>
      </c>
      <c r="N90" s="216" t="s">
        <v>44</v>
      </c>
      <c r="O90" s="86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9" t="s">
        <v>140</v>
      </c>
      <c r="AT90" s="219" t="s">
        <v>136</v>
      </c>
      <c r="AU90" s="219" t="s">
        <v>81</v>
      </c>
      <c r="AY90" s="19" t="s">
        <v>133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9" t="s">
        <v>81</v>
      </c>
      <c r="BK90" s="220">
        <f>ROUND(I90*H90,2)</f>
        <v>0</v>
      </c>
      <c r="BL90" s="19" t="s">
        <v>140</v>
      </c>
      <c r="BM90" s="219" t="s">
        <v>221</v>
      </c>
    </row>
    <row r="91" s="2" customFormat="1" ht="16.5" customHeight="1">
      <c r="A91" s="40"/>
      <c r="B91" s="41"/>
      <c r="C91" s="207" t="s">
        <v>184</v>
      </c>
      <c r="D91" s="207" t="s">
        <v>136</v>
      </c>
      <c r="E91" s="208" t="s">
        <v>1464</v>
      </c>
      <c r="F91" s="209" t="s">
        <v>1465</v>
      </c>
      <c r="G91" s="210" t="s">
        <v>1450</v>
      </c>
      <c r="H91" s="211">
        <v>8</v>
      </c>
      <c r="I91" s="212"/>
      <c r="J91" s="213">
        <f>ROUND(I91*H91,2)</f>
        <v>0</v>
      </c>
      <c r="K91" s="214"/>
      <c r="L91" s="46"/>
      <c r="M91" s="215" t="s">
        <v>19</v>
      </c>
      <c r="N91" s="216" t="s">
        <v>44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140</v>
      </c>
      <c r="AT91" s="219" t="s">
        <v>136</v>
      </c>
      <c r="AU91" s="219" t="s">
        <v>81</v>
      </c>
      <c r="AY91" s="19" t="s">
        <v>133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81</v>
      </c>
      <c r="BK91" s="220">
        <f>ROUND(I91*H91,2)</f>
        <v>0</v>
      </c>
      <c r="BL91" s="19" t="s">
        <v>140</v>
      </c>
      <c r="BM91" s="219" t="s">
        <v>233</v>
      </c>
    </row>
    <row r="92" s="2" customFormat="1" ht="24.15" customHeight="1">
      <c r="A92" s="40"/>
      <c r="B92" s="41"/>
      <c r="C92" s="207" t="s">
        <v>134</v>
      </c>
      <c r="D92" s="207" t="s">
        <v>136</v>
      </c>
      <c r="E92" s="208" t="s">
        <v>1466</v>
      </c>
      <c r="F92" s="209" t="s">
        <v>1467</v>
      </c>
      <c r="G92" s="210" t="s">
        <v>148</v>
      </c>
      <c r="H92" s="211">
        <v>2</v>
      </c>
      <c r="I92" s="212"/>
      <c r="J92" s="213">
        <f>ROUND(I92*H92,2)</f>
        <v>0</v>
      </c>
      <c r="K92" s="214"/>
      <c r="L92" s="46"/>
      <c r="M92" s="215" t="s">
        <v>19</v>
      </c>
      <c r="N92" s="216" t="s">
        <v>44</v>
      </c>
      <c r="O92" s="86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9" t="s">
        <v>140</v>
      </c>
      <c r="AT92" s="219" t="s">
        <v>136</v>
      </c>
      <c r="AU92" s="219" t="s">
        <v>81</v>
      </c>
      <c r="AY92" s="19" t="s">
        <v>133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9" t="s">
        <v>81</v>
      </c>
      <c r="BK92" s="220">
        <f>ROUND(I92*H92,2)</f>
        <v>0</v>
      </c>
      <c r="BL92" s="19" t="s">
        <v>140</v>
      </c>
      <c r="BM92" s="219" t="s">
        <v>244</v>
      </c>
    </row>
    <row r="93" s="2" customFormat="1" ht="24.15" customHeight="1">
      <c r="A93" s="40"/>
      <c r="B93" s="41"/>
      <c r="C93" s="207" t="s">
        <v>195</v>
      </c>
      <c r="D93" s="207" t="s">
        <v>136</v>
      </c>
      <c r="E93" s="208" t="s">
        <v>1468</v>
      </c>
      <c r="F93" s="209" t="s">
        <v>1469</v>
      </c>
      <c r="G93" s="210" t="s">
        <v>148</v>
      </c>
      <c r="H93" s="211">
        <v>45</v>
      </c>
      <c r="I93" s="212"/>
      <c r="J93" s="213">
        <f>ROUND(I93*H93,2)</f>
        <v>0</v>
      </c>
      <c r="K93" s="214"/>
      <c r="L93" s="46"/>
      <c r="M93" s="215" t="s">
        <v>19</v>
      </c>
      <c r="N93" s="216" t="s">
        <v>44</v>
      </c>
      <c r="O93" s="86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9" t="s">
        <v>140</v>
      </c>
      <c r="AT93" s="219" t="s">
        <v>136</v>
      </c>
      <c r="AU93" s="219" t="s">
        <v>81</v>
      </c>
      <c r="AY93" s="19" t="s">
        <v>133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19" t="s">
        <v>81</v>
      </c>
      <c r="BK93" s="220">
        <f>ROUND(I93*H93,2)</f>
        <v>0</v>
      </c>
      <c r="BL93" s="19" t="s">
        <v>140</v>
      </c>
      <c r="BM93" s="219" t="s">
        <v>256</v>
      </c>
    </row>
    <row r="94" s="2" customFormat="1" ht="44.25" customHeight="1">
      <c r="A94" s="40"/>
      <c r="B94" s="41"/>
      <c r="C94" s="207" t="s">
        <v>201</v>
      </c>
      <c r="D94" s="207" t="s">
        <v>136</v>
      </c>
      <c r="E94" s="208" t="s">
        <v>1470</v>
      </c>
      <c r="F94" s="209" t="s">
        <v>1471</v>
      </c>
      <c r="G94" s="210" t="s">
        <v>148</v>
      </c>
      <c r="H94" s="211">
        <v>21</v>
      </c>
      <c r="I94" s="212"/>
      <c r="J94" s="213">
        <f>ROUND(I94*H94,2)</f>
        <v>0</v>
      </c>
      <c r="K94" s="214"/>
      <c r="L94" s="46"/>
      <c r="M94" s="215" t="s">
        <v>19</v>
      </c>
      <c r="N94" s="216" t="s">
        <v>44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140</v>
      </c>
      <c r="AT94" s="219" t="s">
        <v>136</v>
      </c>
      <c r="AU94" s="219" t="s">
        <v>81</v>
      </c>
      <c r="AY94" s="19" t="s">
        <v>133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81</v>
      </c>
      <c r="BK94" s="220">
        <f>ROUND(I94*H94,2)</f>
        <v>0</v>
      </c>
      <c r="BL94" s="19" t="s">
        <v>140</v>
      </c>
      <c r="BM94" s="219" t="s">
        <v>270</v>
      </c>
    </row>
    <row r="95" s="2" customFormat="1" ht="66.75" customHeight="1">
      <c r="A95" s="40"/>
      <c r="B95" s="41"/>
      <c r="C95" s="207" t="s">
        <v>8</v>
      </c>
      <c r="D95" s="207" t="s">
        <v>136</v>
      </c>
      <c r="E95" s="208" t="s">
        <v>1472</v>
      </c>
      <c r="F95" s="209" t="s">
        <v>1473</v>
      </c>
      <c r="G95" s="210" t="s">
        <v>148</v>
      </c>
      <c r="H95" s="211">
        <v>27</v>
      </c>
      <c r="I95" s="212"/>
      <c r="J95" s="213">
        <f>ROUND(I95*H95,2)</f>
        <v>0</v>
      </c>
      <c r="K95" s="214"/>
      <c r="L95" s="46"/>
      <c r="M95" s="215" t="s">
        <v>19</v>
      </c>
      <c r="N95" s="216" t="s">
        <v>44</v>
      </c>
      <c r="O95" s="86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9" t="s">
        <v>140</v>
      </c>
      <c r="AT95" s="219" t="s">
        <v>136</v>
      </c>
      <c r="AU95" s="219" t="s">
        <v>81</v>
      </c>
      <c r="AY95" s="19" t="s">
        <v>133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9" t="s">
        <v>81</v>
      </c>
      <c r="BK95" s="220">
        <f>ROUND(I95*H95,2)</f>
        <v>0</v>
      </c>
      <c r="BL95" s="19" t="s">
        <v>140</v>
      </c>
      <c r="BM95" s="219" t="s">
        <v>283</v>
      </c>
    </row>
    <row r="96" s="2" customFormat="1" ht="16.5" customHeight="1">
      <c r="A96" s="40"/>
      <c r="B96" s="41"/>
      <c r="C96" s="207" t="s">
        <v>214</v>
      </c>
      <c r="D96" s="207" t="s">
        <v>136</v>
      </c>
      <c r="E96" s="208" t="s">
        <v>1474</v>
      </c>
      <c r="F96" s="209" t="s">
        <v>1475</v>
      </c>
      <c r="G96" s="210" t="s">
        <v>1171</v>
      </c>
      <c r="H96" s="211">
        <v>50</v>
      </c>
      <c r="I96" s="212"/>
      <c r="J96" s="213">
        <f>ROUND(I96*H96,2)</f>
        <v>0</v>
      </c>
      <c r="K96" s="214"/>
      <c r="L96" s="46"/>
      <c r="M96" s="215" t="s">
        <v>19</v>
      </c>
      <c r="N96" s="216" t="s">
        <v>44</v>
      </c>
      <c r="O96" s="86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140</v>
      </c>
      <c r="AT96" s="219" t="s">
        <v>136</v>
      </c>
      <c r="AU96" s="219" t="s">
        <v>81</v>
      </c>
      <c r="AY96" s="19" t="s">
        <v>133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9" t="s">
        <v>81</v>
      </c>
      <c r="BK96" s="220">
        <f>ROUND(I96*H96,2)</f>
        <v>0</v>
      </c>
      <c r="BL96" s="19" t="s">
        <v>140</v>
      </c>
      <c r="BM96" s="219" t="s">
        <v>297</v>
      </c>
    </row>
    <row r="97" s="2" customFormat="1" ht="16.5" customHeight="1">
      <c r="A97" s="40"/>
      <c r="B97" s="41"/>
      <c r="C97" s="207" t="s">
        <v>221</v>
      </c>
      <c r="D97" s="207" t="s">
        <v>136</v>
      </c>
      <c r="E97" s="208" t="s">
        <v>1476</v>
      </c>
      <c r="F97" s="209" t="s">
        <v>1477</v>
      </c>
      <c r="G97" s="210" t="s">
        <v>1380</v>
      </c>
      <c r="H97" s="211">
        <v>10</v>
      </c>
      <c r="I97" s="212"/>
      <c r="J97" s="213">
        <f>ROUND(I97*H97,2)</f>
        <v>0</v>
      </c>
      <c r="K97" s="214"/>
      <c r="L97" s="46"/>
      <c r="M97" s="215" t="s">
        <v>19</v>
      </c>
      <c r="N97" s="216" t="s">
        <v>44</v>
      </c>
      <c r="O97" s="86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140</v>
      </c>
      <c r="AT97" s="219" t="s">
        <v>136</v>
      </c>
      <c r="AU97" s="219" t="s">
        <v>81</v>
      </c>
      <c r="AY97" s="19" t="s">
        <v>133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9" t="s">
        <v>81</v>
      </c>
      <c r="BK97" s="220">
        <f>ROUND(I97*H97,2)</f>
        <v>0</v>
      </c>
      <c r="BL97" s="19" t="s">
        <v>140</v>
      </c>
      <c r="BM97" s="219" t="s">
        <v>473</v>
      </c>
    </row>
    <row r="98" s="2" customFormat="1" ht="16.5" customHeight="1">
      <c r="A98" s="40"/>
      <c r="B98" s="41"/>
      <c r="C98" s="207" t="s">
        <v>226</v>
      </c>
      <c r="D98" s="207" t="s">
        <v>136</v>
      </c>
      <c r="E98" s="208" t="s">
        <v>1478</v>
      </c>
      <c r="F98" s="209" t="s">
        <v>1479</v>
      </c>
      <c r="G98" s="210" t="s">
        <v>1380</v>
      </c>
      <c r="H98" s="211">
        <v>10</v>
      </c>
      <c r="I98" s="212"/>
      <c r="J98" s="213">
        <f>ROUND(I98*H98,2)</f>
        <v>0</v>
      </c>
      <c r="K98" s="214"/>
      <c r="L98" s="46"/>
      <c r="M98" s="215" t="s">
        <v>19</v>
      </c>
      <c r="N98" s="216" t="s">
        <v>44</v>
      </c>
      <c r="O98" s="86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9" t="s">
        <v>140</v>
      </c>
      <c r="AT98" s="219" t="s">
        <v>136</v>
      </c>
      <c r="AU98" s="219" t="s">
        <v>81</v>
      </c>
      <c r="AY98" s="19" t="s">
        <v>133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9" t="s">
        <v>81</v>
      </c>
      <c r="BK98" s="220">
        <f>ROUND(I98*H98,2)</f>
        <v>0</v>
      </c>
      <c r="BL98" s="19" t="s">
        <v>140</v>
      </c>
      <c r="BM98" s="219" t="s">
        <v>486</v>
      </c>
    </row>
    <row r="99" s="12" customFormat="1" ht="25.92" customHeight="1">
      <c r="A99" s="12"/>
      <c r="B99" s="191"/>
      <c r="C99" s="192"/>
      <c r="D99" s="193" t="s">
        <v>72</v>
      </c>
      <c r="E99" s="194" t="s">
        <v>1480</v>
      </c>
      <c r="F99" s="194" t="s">
        <v>1481</v>
      </c>
      <c r="G99" s="192"/>
      <c r="H99" s="192"/>
      <c r="I99" s="195"/>
      <c r="J99" s="196">
        <f>BK99</f>
        <v>0</v>
      </c>
      <c r="K99" s="192"/>
      <c r="L99" s="197"/>
      <c r="M99" s="198"/>
      <c r="N99" s="199"/>
      <c r="O99" s="199"/>
      <c r="P99" s="200">
        <f>SUM(P100:P106)</f>
        <v>0</v>
      </c>
      <c r="Q99" s="199"/>
      <c r="R99" s="200">
        <f>SUM(R100:R106)</f>
        <v>0</v>
      </c>
      <c r="S99" s="199"/>
      <c r="T99" s="201">
        <f>SUM(T100:T106)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2" t="s">
        <v>81</v>
      </c>
      <c r="AT99" s="203" t="s">
        <v>72</v>
      </c>
      <c r="AU99" s="203" t="s">
        <v>73</v>
      </c>
      <c r="AY99" s="202" t="s">
        <v>133</v>
      </c>
      <c r="BK99" s="204">
        <f>SUM(BK100:BK106)</f>
        <v>0</v>
      </c>
    </row>
    <row r="100" s="2" customFormat="1" ht="322.95" customHeight="1">
      <c r="A100" s="40"/>
      <c r="B100" s="41"/>
      <c r="C100" s="207" t="s">
        <v>233</v>
      </c>
      <c r="D100" s="207" t="s">
        <v>136</v>
      </c>
      <c r="E100" s="208" t="s">
        <v>1482</v>
      </c>
      <c r="F100" s="209" t="s">
        <v>1483</v>
      </c>
      <c r="G100" s="210" t="s">
        <v>1450</v>
      </c>
      <c r="H100" s="211">
        <v>1</v>
      </c>
      <c r="I100" s="212"/>
      <c r="J100" s="213">
        <f>ROUND(I100*H100,2)</f>
        <v>0</v>
      </c>
      <c r="K100" s="214"/>
      <c r="L100" s="46"/>
      <c r="M100" s="215" t="s">
        <v>19</v>
      </c>
      <c r="N100" s="216" t="s">
        <v>44</v>
      </c>
      <c r="O100" s="86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9" t="s">
        <v>140</v>
      </c>
      <c r="AT100" s="219" t="s">
        <v>136</v>
      </c>
      <c r="AU100" s="219" t="s">
        <v>81</v>
      </c>
      <c r="AY100" s="19" t="s">
        <v>133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9" t="s">
        <v>81</v>
      </c>
      <c r="BK100" s="220">
        <f>ROUND(I100*H100,2)</f>
        <v>0</v>
      </c>
      <c r="BL100" s="19" t="s">
        <v>140</v>
      </c>
      <c r="BM100" s="219" t="s">
        <v>499</v>
      </c>
    </row>
    <row r="101" s="2" customFormat="1" ht="37.8" customHeight="1">
      <c r="A101" s="40"/>
      <c r="B101" s="41"/>
      <c r="C101" s="207" t="s">
        <v>239</v>
      </c>
      <c r="D101" s="207" t="s">
        <v>136</v>
      </c>
      <c r="E101" s="208" t="s">
        <v>1484</v>
      </c>
      <c r="F101" s="209" t="s">
        <v>1485</v>
      </c>
      <c r="G101" s="210" t="s">
        <v>1453</v>
      </c>
      <c r="H101" s="211">
        <v>1</v>
      </c>
      <c r="I101" s="212"/>
      <c r="J101" s="213">
        <f>ROUND(I101*H101,2)</f>
        <v>0</v>
      </c>
      <c r="K101" s="214"/>
      <c r="L101" s="46"/>
      <c r="M101" s="215" t="s">
        <v>19</v>
      </c>
      <c r="N101" s="216" t="s">
        <v>44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140</v>
      </c>
      <c r="AT101" s="219" t="s">
        <v>136</v>
      </c>
      <c r="AU101" s="219" t="s">
        <v>81</v>
      </c>
      <c r="AY101" s="19" t="s">
        <v>133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9" t="s">
        <v>81</v>
      </c>
      <c r="BK101" s="220">
        <f>ROUND(I101*H101,2)</f>
        <v>0</v>
      </c>
      <c r="BL101" s="19" t="s">
        <v>140</v>
      </c>
      <c r="BM101" s="219" t="s">
        <v>512</v>
      </c>
    </row>
    <row r="102" s="2" customFormat="1" ht="66.75" customHeight="1">
      <c r="A102" s="40"/>
      <c r="B102" s="41"/>
      <c r="C102" s="207" t="s">
        <v>244</v>
      </c>
      <c r="D102" s="207" t="s">
        <v>136</v>
      </c>
      <c r="E102" s="208" t="s">
        <v>1486</v>
      </c>
      <c r="F102" s="209" t="s">
        <v>1487</v>
      </c>
      <c r="G102" s="210" t="s">
        <v>1450</v>
      </c>
      <c r="H102" s="211">
        <v>1</v>
      </c>
      <c r="I102" s="212"/>
      <c r="J102" s="213">
        <f>ROUND(I102*H102,2)</f>
        <v>0</v>
      </c>
      <c r="K102" s="214"/>
      <c r="L102" s="46"/>
      <c r="M102" s="215" t="s">
        <v>19</v>
      </c>
      <c r="N102" s="216" t="s">
        <v>44</v>
      </c>
      <c r="O102" s="86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9" t="s">
        <v>140</v>
      </c>
      <c r="AT102" s="219" t="s">
        <v>136</v>
      </c>
      <c r="AU102" s="219" t="s">
        <v>81</v>
      </c>
      <c r="AY102" s="19" t="s">
        <v>133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9" t="s">
        <v>81</v>
      </c>
      <c r="BK102" s="220">
        <f>ROUND(I102*H102,2)</f>
        <v>0</v>
      </c>
      <c r="BL102" s="19" t="s">
        <v>140</v>
      </c>
      <c r="BM102" s="219" t="s">
        <v>523</v>
      </c>
    </row>
    <row r="103" s="2" customFormat="1" ht="33" customHeight="1">
      <c r="A103" s="40"/>
      <c r="B103" s="41"/>
      <c r="C103" s="207" t="s">
        <v>250</v>
      </c>
      <c r="D103" s="207" t="s">
        <v>136</v>
      </c>
      <c r="E103" s="208" t="s">
        <v>1488</v>
      </c>
      <c r="F103" s="209" t="s">
        <v>1489</v>
      </c>
      <c r="G103" s="210" t="s">
        <v>1450</v>
      </c>
      <c r="H103" s="211">
        <v>2</v>
      </c>
      <c r="I103" s="212"/>
      <c r="J103" s="213">
        <f>ROUND(I103*H103,2)</f>
        <v>0</v>
      </c>
      <c r="K103" s="214"/>
      <c r="L103" s="46"/>
      <c r="M103" s="215" t="s">
        <v>19</v>
      </c>
      <c r="N103" s="216" t="s">
        <v>44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140</v>
      </c>
      <c r="AT103" s="219" t="s">
        <v>136</v>
      </c>
      <c r="AU103" s="219" t="s">
        <v>81</v>
      </c>
      <c r="AY103" s="19" t="s">
        <v>133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81</v>
      </c>
      <c r="BK103" s="220">
        <f>ROUND(I103*H103,2)</f>
        <v>0</v>
      </c>
      <c r="BL103" s="19" t="s">
        <v>140</v>
      </c>
      <c r="BM103" s="219" t="s">
        <v>535</v>
      </c>
    </row>
    <row r="104" s="2" customFormat="1" ht="24.15" customHeight="1">
      <c r="A104" s="40"/>
      <c r="B104" s="41"/>
      <c r="C104" s="207" t="s">
        <v>256</v>
      </c>
      <c r="D104" s="207" t="s">
        <v>136</v>
      </c>
      <c r="E104" s="208" t="s">
        <v>1490</v>
      </c>
      <c r="F104" s="209" t="s">
        <v>1469</v>
      </c>
      <c r="G104" s="210" t="s">
        <v>148</v>
      </c>
      <c r="H104" s="211">
        <v>3.5</v>
      </c>
      <c r="I104" s="212"/>
      <c r="J104" s="213">
        <f>ROUND(I104*H104,2)</f>
        <v>0</v>
      </c>
      <c r="K104" s="214"/>
      <c r="L104" s="46"/>
      <c r="M104" s="215" t="s">
        <v>19</v>
      </c>
      <c r="N104" s="216" t="s">
        <v>44</v>
      </c>
      <c r="O104" s="86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140</v>
      </c>
      <c r="AT104" s="219" t="s">
        <v>136</v>
      </c>
      <c r="AU104" s="219" t="s">
        <v>81</v>
      </c>
      <c r="AY104" s="19" t="s">
        <v>133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9" t="s">
        <v>81</v>
      </c>
      <c r="BK104" s="220">
        <f>ROUND(I104*H104,2)</f>
        <v>0</v>
      </c>
      <c r="BL104" s="19" t="s">
        <v>140</v>
      </c>
      <c r="BM104" s="219" t="s">
        <v>549</v>
      </c>
    </row>
    <row r="105" s="2" customFormat="1" ht="62.7" customHeight="1">
      <c r="A105" s="40"/>
      <c r="B105" s="41"/>
      <c r="C105" s="207" t="s">
        <v>7</v>
      </c>
      <c r="D105" s="207" t="s">
        <v>136</v>
      </c>
      <c r="E105" s="208" t="s">
        <v>1491</v>
      </c>
      <c r="F105" s="209" t="s">
        <v>1492</v>
      </c>
      <c r="G105" s="210" t="s">
        <v>148</v>
      </c>
      <c r="H105" s="211">
        <v>2.5</v>
      </c>
      <c r="I105" s="212"/>
      <c r="J105" s="213">
        <f>ROUND(I105*H105,2)</f>
        <v>0</v>
      </c>
      <c r="K105" s="214"/>
      <c r="L105" s="46"/>
      <c r="M105" s="215" t="s">
        <v>19</v>
      </c>
      <c r="N105" s="216" t="s">
        <v>44</v>
      </c>
      <c r="O105" s="86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9" t="s">
        <v>140</v>
      </c>
      <c r="AT105" s="219" t="s">
        <v>136</v>
      </c>
      <c r="AU105" s="219" t="s">
        <v>81</v>
      </c>
      <c r="AY105" s="19" t="s">
        <v>133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19" t="s">
        <v>81</v>
      </c>
      <c r="BK105" s="220">
        <f>ROUND(I105*H105,2)</f>
        <v>0</v>
      </c>
      <c r="BL105" s="19" t="s">
        <v>140</v>
      </c>
      <c r="BM105" s="219" t="s">
        <v>561</v>
      </c>
    </row>
    <row r="106" s="2" customFormat="1" ht="16.5" customHeight="1">
      <c r="A106" s="40"/>
      <c r="B106" s="41"/>
      <c r="C106" s="207" t="s">
        <v>270</v>
      </c>
      <c r="D106" s="207" t="s">
        <v>136</v>
      </c>
      <c r="E106" s="208" t="s">
        <v>1493</v>
      </c>
      <c r="F106" s="209" t="s">
        <v>1494</v>
      </c>
      <c r="G106" s="210" t="s">
        <v>1380</v>
      </c>
      <c r="H106" s="211">
        <v>5</v>
      </c>
      <c r="I106" s="212"/>
      <c r="J106" s="213">
        <f>ROUND(I106*H106,2)</f>
        <v>0</v>
      </c>
      <c r="K106" s="214"/>
      <c r="L106" s="46"/>
      <c r="M106" s="215" t="s">
        <v>19</v>
      </c>
      <c r="N106" s="216" t="s">
        <v>44</v>
      </c>
      <c r="O106" s="86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9" t="s">
        <v>140</v>
      </c>
      <c r="AT106" s="219" t="s">
        <v>136</v>
      </c>
      <c r="AU106" s="219" t="s">
        <v>81</v>
      </c>
      <c r="AY106" s="19" t="s">
        <v>133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9" t="s">
        <v>81</v>
      </c>
      <c r="BK106" s="220">
        <f>ROUND(I106*H106,2)</f>
        <v>0</v>
      </c>
      <c r="BL106" s="19" t="s">
        <v>140</v>
      </c>
      <c r="BM106" s="219" t="s">
        <v>571</v>
      </c>
    </row>
    <row r="107" s="12" customFormat="1" ht="25.92" customHeight="1">
      <c r="A107" s="12"/>
      <c r="B107" s="191"/>
      <c r="C107" s="192"/>
      <c r="D107" s="193" t="s">
        <v>72</v>
      </c>
      <c r="E107" s="194" t="s">
        <v>1495</v>
      </c>
      <c r="F107" s="194" t="s">
        <v>1496</v>
      </c>
      <c r="G107" s="192"/>
      <c r="H107" s="192"/>
      <c r="I107" s="195"/>
      <c r="J107" s="196">
        <f>BK107</f>
        <v>0</v>
      </c>
      <c r="K107" s="192"/>
      <c r="L107" s="197"/>
      <c r="M107" s="198"/>
      <c r="N107" s="199"/>
      <c r="O107" s="199"/>
      <c r="P107" s="200">
        <f>SUM(P108:P118)</f>
        <v>0</v>
      </c>
      <c r="Q107" s="199"/>
      <c r="R107" s="200">
        <f>SUM(R108:R118)</f>
        <v>0</v>
      </c>
      <c r="S107" s="199"/>
      <c r="T107" s="201">
        <f>SUM(T108:T118)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2" t="s">
        <v>81</v>
      </c>
      <c r="AT107" s="203" t="s">
        <v>72</v>
      </c>
      <c r="AU107" s="203" t="s">
        <v>73</v>
      </c>
      <c r="AY107" s="202" t="s">
        <v>133</v>
      </c>
      <c r="BK107" s="204">
        <f>SUM(BK108:BK118)</f>
        <v>0</v>
      </c>
    </row>
    <row r="108" s="2" customFormat="1" ht="49.05" customHeight="1">
      <c r="A108" s="40"/>
      <c r="B108" s="41"/>
      <c r="C108" s="207" t="s">
        <v>276</v>
      </c>
      <c r="D108" s="207" t="s">
        <v>136</v>
      </c>
      <c r="E108" s="208" t="s">
        <v>1497</v>
      </c>
      <c r="F108" s="209" t="s">
        <v>1498</v>
      </c>
      <c r="G108" s="210" t="s">
        <v>1450</v>
      </c>
      <c r="H108" s="211">
        <v>1</v>
      </c>
      <c r="I108" s="212"/>
      <c r="J108" s="213">
        <f>ROUND(I108*H108,2)</f>
        <v>0</v>
      </c>
      <c r="K108" s="214"/>
      <c r="L108" s="46"/>
      <c r="M108" s="215" t="s">
        <v>19</v>
      </c>
      <c r="N108" s="216" t="s">
        <v>44</v>
      </c>
      <c r="O108" s="86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9" t="s">
        <v>140</v>
      </c>
      <c r="AT108" s="219" t="s">
        <v>136</v>
      </c>
      <c r="AU108" s="219" t="s">
        <v>81</v>
      </c>
      <c r="AY108" s="19" t="s">
        <v>133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9" t="s">
        <v>81</v>
      </c>
      <c r="BK108" s="220">
        <f>ROUND(I108*H108,2)</f>
        <v>0</v>
      </c>
      <c r="BL108" s="19" t="s">
        <v>140</v>
      </c>
      <c r="BM108" s="219" t="s">
        <v>600</v>
      </c>
    </row>
    <row r="109" s="2" customFormat="1" ht="21.75" customHeight="1">
      <c r="A109" s="40"/>
      <c r="B109" s="41"/>
      <c r="C109" s="207" t="s">
        <v>283</v>
      </c>
      <c r="D109" s="207" t="s">
        <v>136</v>
      </c>
      <c r="E109" s="208" t="s">
        <v>1499</v>
      </c>
      <c r="F109" s="209" t="s">
        <v>1500</v>
      </c>
      <c r="G109" s="210" t="s">
        <v>1450</v>
      </c>
      <c r="H109" s="211">
        <v>1</v>
      </c>
      <c r="I109" s="212"/>
      <c r="J109" s="213">
        <f>ROUND(I109*H109,2)</f>
        <v>0</v>
      </c>
      <c r="K109" s="214"/>
      <c r="L109" s="46"/>
      <c r="M109" s="215" t="s">
        <v>19</v>
      </c>
      <c r="N109" s="216" t="s">
        <v>44</v>
      </c>
      <c r="O109" s="86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9" t="s">
        <v>140</v>
      </c>
      <c r="AT109" s="219" t="s">
        <v>136</v>
      </c>
      <c r="AU109" s="219" t="s">
        <v>81</v>
      </c>
      <c r="AY109" s="19" t="s">
        <v>133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19" t="s">
        <v>81</v>
      </c>
      <c r="BK109" s="220">
        <f>ROUND(I109*H109,2)</f>
        <v>0</v>
      </c>
      <c r="BL109" s="19" t="s">
        <v>140</v>
      </c>
      <c r="BM109" s="219" t="s">
        <v>611</v>
      </c>
    </row>
    <row r="110" s="2" customFormat="1" ht="16.5" customHeight="1">
      <c r="A110" s="40"/>
      <c r="B110" s="41"/>
      <c r="C110" s="207" t="s">
        <v>289</v>
      </c>
      <c r="D110" s="207" t="s">
        <v>136</v>
      </c>
      <c r="E110" s="208" t="s">
        <v>1501</v>
      </c>
      <c r="F110" s="209" t="s">
        <v>1502</v>
      </c>
      <c r="G110" s="210" t="s">
        <v>1450</v>
      </c>
      <c r="H110" s="211">
        <v>1</v>
      </c>
      <c r="I110" s="212"/>
      <c r="J110" s="213">
        <f>ROUND(I110*H110,2)</f>
        <v>0</v>
      </c>
      <c r="K110" s="214"/>
      <c r="L110" s="46"/>
      <c r="M110" s="215" t="s">
        <v>19</v>
      </c>
      <c r="N110" s="216" t="s">
        <v>44</v>
      </c>
      <c r="O110" s="86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9" t="s">
        <v>140</v>
      </c>
      <c r="AT110" s="219" t="s">
        <v>136</v>
      </c>
      <c r="AU110" s="219" t="s">
        <v>81</v>
      </c>
      <c r="AY110" s="19" t="s">
        <v>133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9" t="s">
        <v>81</v>
      </c>
      <c r="BK110" s="220">
        <f>ROUND(I110*H110,2)</f>
        <v>0</v>
      </c>
      <c r="BL110" s="19" t="s">
        <v>140</v>
      </c>
      <c r="BM110" s="219" t="s">
        <v>623</v>
      </c>
    </row>
    <row r="111" s="2" customFormat="1" ht="16.5" customHeight="1">
      <c r="A111" s="40"/>
      <c r="B111" s="41"/>
      <c r="C111" s="207" t="s">
        <v>297</v>
      </c>
      <c r="D111" s="207" t="s">
        <v>136</v>
      </c>
      <c r="E111" s="208" t="s">
        <v>1503</v>
      </c>
      <c r="F111" s="209" t="s">
        <v>1504</v>
      </c>
      <c r="G111" s="210" t="s">
        <v>1450</v>
      </c>
      <c r="H111" s="211">
        <v>1</v>
      </c>
      <c r="I111" s="212"/>
      <c r="J111" s="213">
        <f>ROUND(I111*H111,2)</f>
        <v>0</v>
      </c>
      <c r="K111" s="214"/>
      <c r="L111" s="46"/>
      <c r="M111" s="215" t="s">
        <v>19</v>
      </c>
      <c r="N111" s="216" t="s">
        <v>44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140</v>
      </c>
      <c r="AT111" s="219" t="s">
        <v>136</v>
      </c>
      <c r="AU111" s="219" t="s">
        <v>81</v>
      </c>
      <c r="AY111" s="19" t="s">
        <v>133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81</v>
      </c>
      <c r="BK111" s="220">
        <f>ROUND(I111*H111,2)</f>
        <v>0</v>
      </c>
      <c r="BL111" s="19" t="s">
        <v>140</v>
      </c>
      <c r="BM111" s="219" t="s">
        <v>635</v>
      </c>
    </row>
    <row r="112" s="2" customFormat="1" ht="16.5" customHeight="1">
      <c r="A112" s="40"/>
      <c r="B112" s="41"/>
      <c r="C112" s="207" t="s">
        <v>467</v>
      </c>
      <c r="D112" s="207" t="s">
        <v>136</v>
      </c>
      <c r="E112" s="208" t="s">
        <v>1505</v>
      </c>
      <c r="F112" s="209" t="s">
        <v>1506</v>
      </c>
      <c r="G112" s="210" t="s">
        <v>1450</v>
      </c>
      <c r="H112" s="211">
        <v>1</v>
      </c>
      <c r="I112" s="212"/>
      <c r="J112" s="213">
        <f>ROUND(I112*H112,2)</f>
        <v>0</v>
      </c>
      <c r="K112" s="214"/>
      <c r="L112" s="46"/>
      <c r="M112" s="215" t="s">
        <v>19</v>
      </c>
      <c r="N112" s="216" t="s">
        <v>44</v>
      </c>
      <c r="O112" s="86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9" t="s">
        <v>140</v>
      </c>
      <c r="AT112" s="219" t="s">
        <v>136</v>
      </c>
      <c r="AU112" s="219" t="s">
        <v>81</v>
      </c>
      <c r="AY112" s="19" t="s">
        <v>133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9" t="s">
        <v>81</v>
      </c>
      <c r="BK112" s="220">
        <f>ROUND(I112*H112,2)</f>
        <v>0</v>
      </c>
      <c r="BL112" s="19" t="s">
        <v>140</v>
      </c>
      <c r="BM112" s="219" t="s">
        <v>649</v>
      </c>
    </row>
    <row r="113" s="2" customFormat="1" ht="16.5" customHeight="1">
      <c r="A113" s="40"/>
      <c r="B113" s="41"/>
      <c r="C113" s="207" t="s">
        <v>473</v>
      </c>
      <c r="D113" s="207" t="s">
        <v>136</v>
      </c>
      <c r="E113" s="208" t="s">
        <v>1507</v>
      </c>
      <c r="F113" s="209" t="s">
        <v>1508</v>
      </c>
      <c r="G113" s="210" t="s">
        <v>1450</v>
      </c>
      <c r="H113" s="211">
        <v>1</v>
      </c>
      <c r="I113" s="212"/>
      <c r="J113" s="213">
        <f>ROUND(I113*H113,2)</f>
        <v>0</v>
      </c>
      <c r="K113" s="214"/>
      <c r="L113" s="46"/>
      <c r="M113" s="215" t="s">
        <v>19</v>
      </c>
      <c r="N113" s="216" t="s">
        <v>44</v>
      </c>
      <c r="O113" s="86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9" t="s">
        <v>140</v>
      </c>
      <c r="AT113" s="219" t="s">
        <v>136</v>
      </c>
      <c r="AU113" s="219" t="s">
        <v>81</v>
      </c>
      <c r="AY113" s="19" t="s">
        <v>133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19" t="s">
        <v>81</v>
      </c>
      <c r="BK113" s="220">
        <f>ROUND(I113*H113,2)</f>
        <v>0</v>
      </c>
      <c r="BL113" s="19" t="s">
        <v>140</v>
      </c>
      <c r="BM113" s="219" t="s">
        <v>660</v>
      </c>
    </row>
    <row r="114" s="2" customFormat="1" ht="16.5" customHeight="1">
      <c r="A114" s="40"/>
      <c r="B114" s="41"/>
      <c r="C114" s="207" t="s">
        <v>480</v>
      </c>
      <c r="D114" s="207" t="s">
        <v>136</v>
      </c>
      <c r="E114" s="208" t="s">
        <v>1509</v>
      </c>
      <c r="F114" s="209" t="s">
        <v>1510</v>
      </c>
      <c r="G114" s="210" t="s">
        <v>1450</v>
      </c>
      <c r="H114" s="211">
        <v>2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44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140</v>
      </c>
      <c r="AT114" s="219" t="s">
        <v>136</v>
      </c>
      <c r="AU114" s="219" t="s">
        <v>81</v>
      </c>
      <c r="AY114" s="19" t="s">
        <v>133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81</v>
      </c>
      <c r="BK114" s="220">
        <f>ROUND(I114*H114,2)</f>
        <v>0</v>
      </c>
      <c r="BL114" s="19" t="s">
        <v>140</v>
      </c>
      <c r="BM114" s="219" t="s">
        <v>671</v>
      </c>
    </row>
    <row r="115" s="2" customFormat="1" ht="16.5" customHeight="1">
      <c r="A115" s="40"/>
      <c r="B115" s="41"/>
      <c r="C115" s="207" t="s">
        <v>486</v>
      </c>
      <c r="D115" s="207" t="s">
        <v>136</v>
      </c>
      <c r="E115" s="208" t="s">
        <v>1511</v>
      </c>
      <c r="F115" s="209" t="s">
        <v>1512</v>
      </c>
      <c r="G115" s="210" t="s">
        <v>1450</v>
      </c>
      <c r="H115" s="211">
        <v>1</v>
      </c>
      <c r="I115" s="212"/>
      <c r="J115" s="213">
        <f>ROUND(I115*H115,2)</f>
        <v>0</v>
      </c>
      <c r="K115" s="214"/>
      <c r="L115" s="46"/>
      <c r="M115" s="215" t="s">
        <v>19</v>
      </c>
      <c r="N115" s="216" t="s">
        <v>44</v>
      </c>
      <c r="O115" s="86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9" t="s">
        <v>140</v>
      </c>
      <c r="AT115" s="219" t="s">
        <v>136</v>
      </c>
      <c r="AU115" s="219" t="s">
        <v>81</v>
      </c>
      <c r="AY115" s="19" t="s">
        <v>133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9" t="s">
        <v>81</v>
      </c>
      <c r="BK115" s="220">
        <f>ROUND(I115*H115,2)</f>
        <v>0</v>
      </c>
      <c r="BL115" s="19" t="s">
        <v>140</v>
      </c>
      <c r="BM115" s="219" t="s">
        <v>686</v>
      </c>
    </row>
    <row r="116" s="2" customFormat="1" ht="16.5" customHeight="1">
      <c r="A116" s="40"/>
      <c r="B116" s="41"/>
      <c r="C116" s="207" t="s">
        <v>493</v>
      </c>
      <c r="D116" s="207" t="s">
        <v>136</v>
      </c>
      <c r="E116" s="208" t="s">
        <v>1513</v>
      </c>
      <c r="F116" s="209" t="s">
        <v>1514</v>
      </c>
      <c r="G116" s="210" t="s">
        <v>1450</v>
      </c>
      <c r="H116" s="211">
        <v>2</v>
      </c>
      <c r="I116" s="212"/>
      <c r="J116" s="213">
        <f>ROUND(I116*H116,2)</f>
        <v>0</v>
      </c>
      <c r="K116" s="214"/>
      <c r="L116" s="46"/>
      <c r="M116" s="215" t="s">
        <v>19</v>
      </c>
      <c r="N116" s="216" t="s">
        <v>44</v>
      </c>
      <c r="O116" s="86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9" t="s">
        <v>140</v>
      </c>
      <c r="AT116" s="219" t="s">
        <v>136</v>
      </c>
      <c r="AU116" s="219" t="s">
        <v>81</v>
      </c>
      <c r="AY116" s="19" t="s">
        <v>133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9" t="s">
        <v>81</v>
      </c>
      <c r="BK116" s="220">
        <f>ROUND(I116*H116,2)</f>
        <v>0</v>
      </c>
      <c r="BL116" s="19" t="s">
        <v>140</v>
      </c>
      <c r="BM116" s="219" t="s">
        <v>698</v>
      </c>
    </row>
    <row r="117" s="2" customFormat="1" ht="37.8" customHeight="1">
      <c r="A117" s="40"/>
      <c r="B117" s="41"/>
      <c r="C117" s="207" t="s">
        <v>499</v>
      </c>
      <c r="D117" s="207" t="s">
        <v>136</v>
      </c>
      <c r="E117" s="208" t="s">
        <v>1515</v>
      </c>
      <c r="F117" s="209" t="s">
        <v>1516</v>
      </c>
      <c r="G117" s="210" t="s">
        <v>148</v>
      </c>
      <c r="H117" s="211">
        <v>4</v>
      </c>
      <c r="I117" s="212"/>
      <c r="J117" s="213">
        <f>ROUND(I117*H117,2)</f>
        <v>0</v>
      </c>
      <c r="K117" s="214"/>
      <c r="L117" s="46"/>
      <c r="M117" s="215" t="s">
        <v>19</v>
      </c>
      <c r="N117" s="216" t="s">
        <v>44</v>
      </c>
      <c r="O117" s="86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9" t="s">
        <v>140</v>
      </c>
      <c r="AT117" s="219" t="s">
        <v>136</v>
      </c>
      <c r="AU117" s="219" t="s">
        <v>81</v>
      </c>
      <c r="AY117" s="19" t="s">
        <v>133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9" t="s">
        <v>81</v>
      </c>
      <c r="BK117" s="220">
        <f>ROUND(I117*H117,2)</f>
        <v>0</v>
      </c>
      <c r="BL117" s="19" t="s">
        <v>140</v>
      </c>
      <c r="BM117" s="219" t="s">
        <v>713</v>
      </c>
    </row>
    <row r="118" s="2" customFormat="1" ht="16.5" customHeight="1">
      <c r="A118" s="40"/>
      <c r="B118" s="41"/>
      <c r="C118" s="207" t="s">
        <v>504</v>
      </c>
      <c r="D118" s="207" t="s">
        <v>136</v>
      </c>
      <c r="E118" s="208" t="s">
        <v>1517</v>
      </c>
      <c r="F118" s="209" t="s">
        <v>1475</v>
      </c>
      <c r="G118" s="210" t="s">
        <v>1171</v>
      </c>
      <c r="H118" s="211">
        <v>5</v>
      </c>
      <c r="I118" s="212"/>
      <c r="J118" s="213">
        <f>ROUND(I118*H118,2)</f>
        <v>0</v>
      </c>
      <c r="K118" s="214"/>
      <c r="L118" s="46"/>
      <c r="M118" s="277" t="s">
        <v>19</v>
      </c>
      <c r="N118" s="278" t="s">
        <v>44</v>
      </c>
      <c r="O118" s="275"/>
      <c r="P118" s="279">
        <f>O118*H118</f>
        <v>0</v>
      </c>
      <c r="Q118" s="279">
        <v>0</v>
      </c>
      <c r="R118" s="279">
        <f>Q118*H118</f>
        <v>0</v>
      </c>
      <c r="S118" s="279">
        <v>0</v>
      </c>
      <c r="T118" s="280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9" t="s">
        <v>140</v>
      </c>
      <c r="AT118" s="219" t="s">
        <v>136</v>
      </c>
      <c r="AU118" s="219" t="s">
        <v>81</v>
      </c>
      <c r="AY118" s="19" t="s">
        <v>133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9" t="s">
        <v>81</v>
      </c>
      <c r="BK118" s="220">
        <f>ROUND(I118*H118,2)</f>
        <v>0</v>
      </c>
      <c r="BL118" s="19" t="s">
        <v>140</v>
      </c>
      <c r="BM118" s="219" t="s">
        <v>719</v>
      </c>
    </row>
    <row r="119" s="2" customFormat="1" ht="6.96" customHeight="1">
      <c r="A119" s="40"/>
      <c r="B119" s="61"/>
      <c r="C119" s="62"/>
      <c r="D119" s="62"/>
      <c r="E119" s="62"/>
      <c r="F119" s="62"/>
      <c r="G119" s="62"/>
      <c r="H119" s="62"/>
      <c r="I119" s="62"/>
      <c r="J119" s="62"/>
      <c r="K119" s="62"/>
      <c r="L119" s="46"/>
      <c r="M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</sheetData>
  <sheetProtection sheet="1" autoFilter="0" formatColumns="0" formatRows="0" objects="1" scenarios="1" spinCount="100000" saltValue="f6GkItHF2ohBHnhlBYOinSOgwBcXqHzsCwx453DTQqePlgcFrA0mydNhVXg+/NkrHoe26xW2ChIc3aKzx/Ukhg==" hashValue="SSLS2T4yDp0cr3JM9nxaVufowJl4vBFY+TpNQTgo3uR4tEBYHCp+eWn1NUdiUkWClm790vm0mCfX1wMj1kdHUA==" algorithmName="SHA-512" password="CC35"/>
  <autoFilter ref="C81:K11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104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stavby'!K6</f>
        <v>SOU opravárenské Králíky – zateplení a rekonstrukce levého křídla hlavní budovy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1518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26. 1. 2024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1519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1520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ROUND((SUM(BE84:BE266)),  2)</f>
        <v>0</v>
      </c>
      <c r="G33" s="40"/>
      <c r="H33" s="40"/>
      <c r="I33" s="150">
        <v>0.20999999999999999</v>
      </c>
      <c r="J33" s="149">
        <f>ROUND(((SUM(BE84:BE266))*I33),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ROUND((SUM(BF84:BF266)),  2)</f>
        <v>0</v>
      </c>
      <c r="G34" s="40"/>
      <c r="H34" s="40"/>
      <c r="I34" s="150">
        <v>0.12</v>
      </c>
      <c r="J34" s="149">
        <f>ROUND(((SUM(BF84:BF266))*I34),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ROUND((SUM(BG84:BG266)),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ROUND((SUM(BH84:BH266)),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ROUND((SUM(BI84:BI266)),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SOU opravárenské Králíky – zateplení a rekonstrukce levého křídla hlavní budovy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E - Elektroinstalace - silnoproudé rozvody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Králíky</v>
      </c>
      <c r="G52" s="42"/>
      <c r="H52" s="42"/>
      <c r="I52" s="34" t="s">
        <v>23</v>
      </c>
      <c r="J52" s="74" t="str">
        <f>IF(J12="","",J12)</f>
        <v>26. 1. 2024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Střední odborné učiliště opravárenské</v>
      </c>
      <c r="G54" s="42"/>
      <c r="H54" s="42"/>
      <c r="I54" s="34" t="s">
        <v>32</v>
      </c>
      <c r="J54" s="38" t="str">
        <f>E21</f>
        <v xml:space="preserve"> Ing. Hana Bezstarosti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108</v>
      </c>
      <c r="D57" s="164"/>
      <c r="E57" s="164"/>
      <c r="F57" s="164"/>
      <c r="G57" s="164"/>
      <c r="H57" s="164"/>
      <c r="I57" s="164"/>
      <c r="J57" s="165" t="s">
        <v>109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110</v>
      </c>
    </row>
    <row r="60" s="9" customFormat="1" ht="24.96" customHeight="1">
      <c r="A60" s="9"/>
      <c r="B60" s="167"/>
      <c r="C60" s="168"/>
      <c r="D60" s="169" t="s">
        <v>114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1521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1522</v>
      </c>
      <c r="E62" s="170"/>
      <c r="F62" s="170"/>
      <c r="G62" s="170"/>
      <c r="H62" s="170"/>
      <c r="I62" s="170"/>
      <c r="J62" s="171">
        <f>J256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7"/>
      <c r="C63" s="168"/>
      <c r="D63" s="169" t="s">
        <v>323</v>
      </c>
      <c r="E63" s="170"/>
      <c r="F63" s="170"/>
      <c r="G63" s="170"/>
      <c r="H63" s="170"/>
      <c r="I63" s="170"/>
      <c r="J63" s="171">
        <f>J263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3"/>
      <c r="C64" s="174"/>
      <c r="D64" s="175" t="s">
        <v>324</v>
      </c>
      <c r="E64" s="176"/>
      <c r="F64" s="176"/>
      <c r="G64" s="176"/>
      <c r="H64" s="176"/>
      <c r="I64" s="176"/>
      <c r="J64" s="177">
        <f>J264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118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6.25" customHeight="1">
      <c r="A74" s="40"/>
      <c r="B74" s="41"/>
      <c r="C74" s="42"/>
      <c r="D74" s="42"/>
      <c r="E74" s="162" t="str">
        <f>E7</f>
        <v>SOU opravárenské Králíky – zateplení a rekonstrukce levého křídla hlavní budovy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105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E - Elektroinstalace - silnoproudé rozvody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Králíky</v>
      </c>
      <c r="G78" s="42"/>
      <c r="H78" s="42"/>
      <c r="I78" s="34" t="s">
        <v>23</v>
      </c>
      <c r="J78" s="74" t="str">
        <f>IF(J12="","",J12)</f>
        <v>26. 1. 2024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4" t="s">
        <v>25</v>
      </c>
      <c r="D80" s="42"/>
      <c r="E80" s="42"/>
      <c r="F80" s="29" t="str">
        <f>E15</f>
        <v>Střední odborné učiliště opravárenské</v>
      </c>
      <c r="G80" s="42"/>
      <c r="H80" s="42"/>
      <c r="I80" s="34" t="s">
        <v>32</v>
      </c>
      <c r="J80" s="38" t="str">
        <f>E21</f>
        <v xml:space="preserve"> Ing. Hana Bezstarosti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30</v>
      </c>
      <c r="D81" s="42"/>
      <c r="E81" s="42"/>
      <c r="F81" s="29" t="str">
        <f>IF(E18="","",E18)</f>
        <v>Vyplň údaj</v>
      </c>
      <c r="G81" s="42"/>
      <c r="H81" s="42"/>
      <c r="I81" s="34" t="s">
        <v>36</v>
      </c>
      <c r="J81" s="38" t="str">
        <f>E24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119</v>
      </c>
      <c r="D83" s="182" t="s">
        <v>58</v>
      </c>
      <c r="E83" s="182" t="s">
        <v>54</v>
      </c>
      <c r="F83" s="182" t="s">
        <v>55</v>
      </c>
      <c r="G83" s="182" t="s">
        <v>120</v>
      </c>
      <c r="H83" s="182" t="s">
        <v>121</v>
      </c>
      <c r="I83" s="182" t="s">
        <v>122</v>
      </c>
      <c r="J83" s="183" t="s">
        <v>109</v>
      </c>
      <c r="K83" s="184" t="s">
        <v>123</v>
      </c>
      <c r="L83" s="185"/>
      <c r="M83" s="94" t="s">
        <v>19</v>
      </c>
      <c r="N83" s="95" t="s">
        <v>43</v>
      </c>
      <c r="O83" s="95" t="s">
        <v>124</v>
      </c>
      <c r="P83" s="95" t="s">
        <v>125</v>
      </c>
      <c r="Q83" s="95" t="s">
        <v>126</v>
      </c>
      <c r="R83" s="95" t="s">
        <v>127</v>
      </c>
      <c r="S83" s="95" t="s">
        <v>128</v>
      </c>
      <c r="T83" s="96" t="s">
        <v>129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130</v>
      </c>
      <c r="D84" s="42"/>
      <c r="E84" s="42"/>
      <c r="F84" s="42"/>
      <c r="G84" s="42"/>
      <c r="H84" s="42"/>
      <c r="I84" s="42"/>
      <c r="J84" s="186">
        <f>BK84</f>
        <v>0</v>
      </c>
      <c r="K84" s="42"/>
      <c r="L84" s="46"/>
      <c r="M84" s="97"/>
      <c r="N84" s="187"/>
      <c r="O84" s="98"/>
      <c r="P84" s="188">
        <f>P85+P256+P263</f>
        <v>0</v>
      </c>
      <c r="Q84" s="98"/>
      <c r="R84" s="188">
        <f>R85+R256+R263</f>
        <v>0.44906200000000002</v>
      </c>
      <c r="S84" s="98"/>
      <c r="T84" s="189">
        <f>T85+T256+T263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72</v>
      </c>
      <c r="AU84" s="19" t="s">
        <v>110</v>
      </c>
      <c r="BK84" s="190">
        <f>BK85+BK256+BK263</f>
        <v>0</v>
      </c>
    </row>
    <row r="85" s="12" customFormat="1" ht="25.92" customHeight="1">
      <c r="A85" s="12"/>
      <c r="B85" s="191"/>
      <c r="C85" s="192"/>
      <c r="D85" s="193" t="s">
        <v>72</v>
      </c>
      <c r="E85" s="194" t="s">
        <v>266</v>
      </c>
      <c r="F85" s="194" t="s">
        <v>267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P86</f>
        <v>0</v>
      </c>
      <c r="Q85" s="199"/>
      <c r="R85" s="200">
        <f>R86</f>
        <v>0.44906200000000002</v>
      </c>
      <c r="S85" s="199"/>
      <c r="T85" s="201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83</v>
      </c>
      <c r="AT85" s="203" t="s">
        <v>72</v>
      </c>
      <c r="AU85" s="203" t="s">
        <v>73</v>
      </c>
      <c r="AY85" s="202" t="s">
        <v>133</v>
      </c>
      <c r="BK85" s="204">
        <f>BK86</f>
        <v>0</v>
      </c>
    </row>
    <row r="86" s="12" customFormat="1" ht="22.8" customHeight="1">
      <c r="A86" s="12"/>
      <c r="B86" s="191"/>
      <c r="C86" s="192"/>
      <c r="D86" s="193" t="s">
        <v>72</v>
      </c>
      <c r="E86" s="205" t="s">
        <v>1523</v>
      </c>
      <c r="F86" s="205" t="s">
        <v>1524</v>
      </c>
      <c r="G86" s="192"/>
      <c r="H86" s="192"/>
      <c r="I86" s="195"/>
      <c r="J86" s="206">
        <f>BK86</f>
        <v>0</v>
      </c>
      <c r="K86" s="192"/>
      <c r="L86" s="197"/>
      <c r="M86" s="198"/>
      <c r="N86" s="199"/>
      <c r="O86" s="199"/>
      <c r="P86" s="200">
        <f>SUM(P87:P255)</f>
        <v>0</v>
      </c>
      <c r="Q86" s="199"/>
      <c r="R86" s="200">
        <f>SUM(R87:R255)</f>
        <v>0.44906200000000002</v>
      </c>
      <c r="S86" s="199"/>
      <c r="T86" s="201">
        <f>SUM(T87:T255)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83</v>
      </c>
      <c r="AT86" s="203" t="s">
        <v>72</v>
      </c>
      <c r="AU86" s="203" t="s">
        <v>81</v>
      </c>
      <c r="AY86" s="202" t="s">
        <v>133</v>
      </c>
      <c r="BK86" s="204">
        <f>SUM(BK87:BK255)</f>
        <v>0</v>
      </c>
    </row>
    <row r="87" s="2" customFormat="1" ht="37.8" customHeight="1">
      <c r="A87" s="40"/>
      <c r="B87" s="41"/>
      <c r="C87" s="207" t="s">
        <v>81</v>
      </c>
      <c r="D87" s="207" t="s">
        <v>136</v>
      </c>
      <c r="E87" s="208" t="s">
        <v>1525</v>
      </c>
      <c r="F87" s="209" t="s">
        <v>1526</v>
      </c>
      <c r="G87" s="210" t="s">
        <v>217</v>
      </c>
      <c r="H87" s="211">
        <v>30</v>
      </c>
      <c r="I87" s="212"/>
      <c r="J87" s="213">
        <f>ROUND(I87*H87,2)</f>
        <v>0</v>
      </c>
      <c r="K87" s="214"/>
      <c r="L87" s="46"/>
      <c r="M87" s="215" t="s">
        <v>19</v>
      </c>
      <c r="N87" s="216" t="s">
        <v>44</v>
      </c>
      <c r="O87" s="86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9" t="s">
        <v>233</v>
      </c>
      <c r="AT87" s="219" t="s">
        <v>136</v>
      </c>
      <c r="AU87" s="219" t="s">
        <v>83</v>
      </c>
      <c r="AY87" s="19" t="s">
        <v>133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19" t="s">
        <v>81</v>
      </c>
      <c r="BK87" s="220">
        <f>ROUND(I87*H87,2)</f>
        <v>0</v>
      </c>
      <c r="BL87" s="19" t="s">
        <v>233</v>
      </c>
      <c r="BM87" s="219" t="s">
        <v>1527</v>
      </c>
    </row>
    <row r="88" s="2" customFormat="1">
      <c r="A88" s="40"/>
      <c r="B88" s="41"/>
      <c r="C88" s="42"/>
      <c r="D88" s="221" t="s">
        <v>142</v>
      </c>
      <c r="E88" s="42"/>
      <c r="F88" s="222" t="s">
        <v>1528</v>
      </c>
      <c r="G88" s="42"/>
      <c r="H88" s="42"/>
      <c r="I88" s="223"/>
      <c r="J88" s="42"/>
      <c r="K88" s="42"/>
      <c r="L88" s="46"/>
      <c r="M88" s="224"/>
      <c r="N88" s="225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142</v>
      </c>
      <c r="AU88" s="19" t="s">
        <v>83</v>
      </c>
    </row>
    <row r="89" s="2" customFormat="1" ht="24.15" customHeight="1">
      <c r="A89" s="40"/>
      <c r="B89" s="41"/>
      <c r="C89" s="262" t="s">
        <v>83</v>
      </c>
      <c r="D89" s="262" t="s">
        <v>363</v>
      </c>
      <c r="E89" s="263" t="s">
        <v>1529</v>
      </c>
      <c r="F89" s="264" t="s">
        <v>1530</v>
      </c>
      <c r="G89" s="265" t="s">
        <v>217</v>
      </c>
      <c r="H89" s="266">
        <v>31.5</v>
      </c>
      <c r="I89" s="267"/>
      <c r="J89" s="268">
        <f>ROUND(I89*H89,2)</f>
        <v>0</v>
      </c>
      <c r="K89" s="269"/>
      <c r="L89" s="270"/>
      <c r="M89" s="271" t="s">
        <v>19</v>
      </c>
      <c r="N89" s="272" t="s">
        <v>44</v>
      </c>
      <c r="O89" s="86"/>
      <c r="P89" s="217">
        <f>O89*H89</f>
        <v>0</v>
      </c>
      <c r="Q89" s="217">
        <v>0.00018000000000000001</v>
      </c>
      <c r="R89" s="217">
        <f>Q89*H89</f>
        <v>0.0056700000000000006</v>
      </c>
      <c r="S89" s="217">
        <v>0</v>
      </c>
      <c r="T89" s="21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9" t="s">
        <v>499</v>
      </c>
      <c r="AT89" s="219" t="s">
        <v>363</v>
      </c>
      <c r="AU89" s="219" t="s">
        <v>83</v>
      </c>
      <c r="AY89" s="19" t="s">
        <v>133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19" t="s">
        <v>81</v>
      </c>
      <c r="BK89" s="220">
        <f>ROUND(I89*H89,2)</f>
        <v>0</v>
      </c>
      <c r="BL89" s="19" t="s">
        <v>233</v>
      </c>
      <c r="BM89" s="219" t="s">
        <v>1531</v>
      </c>
    </row>
    <row r="90" s="13" customFormat="1">
      <c r="A90" s="13"/>
      <c r="B90" s="226"/>
      <c r="C90" s="227"/>
      <c r="D90" s="228" t="s">
        <v>144</v>
      </c>
      <c r="E90" s="229" t="s">
        <v>19</v>
      </c>
      <c r="F90" s="230" t="s">
        <v>1532</v>
      </c>
      <c r="G90" s="227"/>
      <c r="H90" s="231">
        <v>31.5</v>
      </c>
      <c r="I90" s="232"/>
      <c r="J90" s="227"/>
      <c r="K90" s="227"/>
      <c r="L90" s="233"/>
      <c r="M90" s="234"/>
      <c r="N90" s="235"/>
      <c r="O90" s="235"/>
      <c r="P90" s="235"/>
      <c r="Q90" s="235"/>
      <c r="R90" s="235"/>
      <c r="S90" s="235"/>
      <c r="T90" s="23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7" t="s">
        <v>144</v>
      </c>
      <c r="AU90" s="237" t="s">
        <v>83</v>
      </c>
      <c r="AV90" s="13" t="s">
        <v>83</v>
      </c>
      <c r="AW90" s="13" t="s">
        <v>35</v>
      </c>
      <c r="AX90" s="13" t="s">
        <v>81</v>
      </c>
      <c r="AY90" s="237" t="s">
        <v>133</v>
      </c>
    </row>
    <row r="91" s="2" customFormat="1" ht="24.15" customHeight="1">
      <c r="A91" s="40"/>
      <c r="B91" s="41"/>
      <c r="C91" s="262" t="s">
        <v>154</v>
      </c>
      <c r="D91" s="262" t="s">
        <v>363</v>
      </c>
      <c r="E91" s="263" t="s">
        <v>1533</v>
      </c>
      <c r="F91" s="264" t="s">
        <v>1534</v>
      </c>
      <c r="G91" s="265" t="s">
        <v>211</v>
      </c>
      <c r="H91" s="266">
        <v>40</v>
      </c>
      <c r="I91" s="267"/>
      <c r="J91" s="268">
        <f>ROUND(I91*H91,2)</f>
        <v>0</v>
      </c>
      <c r="K91" s="269"/>
      <c r="L91" s="270"/>
      <c r="M91" s="271" t="s">
        <v>19</v>
      </c>
      <c r="N91" s="272" t="s">
        <v>44</v>
      </c>
      <c r="O91" s="86"/>
      <c r="P91" s="217">
        <f>O91*H91</f>
        <v>0</v>
      </c>
      <c r="Q91" s="217">
        <v>1.0000000000000001E-05</v>
      </c>
      <c r="R91" s="217">
        <f>Q91*H91</f>
        <v>0.00040000000000000002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499</v>
      </c>
      <c r="AT91" s="219" t="s">
        <v>363</v>
      </c>
      <c r="AU91" s="219" t="s">
        <v>83</v>
      </c>
      <c r="AY91" s="19" t="s">
        <v>133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81</v>
      </c>
      <c r="BK91" s="220">
        <f>ROUND(I91*H91,2)</f>
        <v>0</v>
      </c>
      <c r="BL91" s="19" t="s">
        <v>233</v>
      </c>
      <c r="BM91" s="219" t="s">
        <v>1535</v>
      </c>
    </row>
    <row r="92" s="2" customFormat="1" ht="44.25" customHeight="1">
      <c r="A92" s="40"/>
      <c r="B92" s="41"/>
      <c r="C92" s="207" t="s">
        <v>140</v>
      </c>
      <c r="D92" s="207" t="s">
        <v>136</v>
      </c>
      <c r="E92" s="208" t="s">
        <v>1536</v>
      </c>
      <c r="F92" s="209" t="s">
        <v>1537</v>
      </c>
      <c r="G92" s="210" t="s">
        <v>217</v>
      </c>
      <c r="H92" s="211">
        <v>4</v>
      </c>
      <c r="I92" s="212"/>
      <c r="J92" s="213">
        <f>ROUND(I92*H92,2)</f>
        <v>0</v>
      </c>
      <c r="K92" s="214"/>
      <c r="L92" s="46"/>
      <c r="M92" s="215" t="s">
        <v>19</v>
      </c>
      <c r="N92" s="216" t="s">
        <v>44</v>
      </c>
      <c r="O92" s="86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9" t="s">
        <v>233</v>
      </c>
      <c r="AT92" s="219" t="s">
        <v>136</v>
      </c>
      <c r="AU92" s="219" t="s">
        <v>83</v>
      </c>
      <c r="AY92" s="19" t="s">
        <v>133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9" t="s">
        <v>81</v>
      </c>
      <c r="BK92" s="220">
        <f>ROUND(I92*H92,2)</f>
        <v>0</v>
      </c>
      <c r="BL92" s="19" t="s">
        <v>233</v>
      </c>
      <c r="BM92" s="219" t="s">
        <v>1538</v>
      </c>
    </row>
    <row r="93" s="2" customFormat="1">
      <c r="A93" s="40"/>
      <c r="B93" s="41"/>
      <c r="C93" s="42"/>
      <c r="D93" s="221" t="s">
        <v>142</v>
      </c>
      <c r="E93" s="42"/>
      <c r="F93" s="222" t="s">
        <v>1539</v>
      </c>
      <c r="G93" s="42"/>
      <c r="H93" s="42"/>
      <c r="I93" s="223"/>
      <c r="J93" s="42"/>
      <c r="K93" s="42"/>
      <c r="L93" s="46"/>
      <c r="M93" s="224"/>
      <c r="N93" s="22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142</v>
      </c>
      <c r="AU93" s="19" t="s">
        <v>83</v>
      </c>
    </row>
    <row r="94" s="2" customFormat="1" ht="21.75" customHeight="1">
      <c r="A94" s="40"/>
      <c r="B94" s="41"/>
      <c r="C94" s="262" t="s">
        <v>168</v>
      </c>
      <c r="D94" s="262" t="s">
        <v>363</v>
      </c>
      <c r="E94" s="263" t="s">
        <v>1540</v>
      </c>
      <c r="F94" s="264" t="s">
        <v>1541</v>
      </c>
      <c r="G94" s="265" t="s">
        <v>217</v>
      </c>
      <c r="H94" s="266">
        <v>4.2000000000000002</v>
      </c>
      <c r="I94" s="267"/>
      <c r="J94" s="268">
        <f>ROUND(I94*H94,2)</f>
        <v>0</v>
      </c>
      <c r="K94" s="269"/>
      <c r="L94" s="270"/>
      <c r="M94" s="271" t="s">
        <v>19</v>
      </c>
      <c r="N94" s="272" t="s">
        <v>44</v>
      </c>
      <c r="O94" s="86"/>
      <c r="P94" s="217">
        <f>O94*H94</f>
        <v>0</v>
      </c>
      <c r="Q94" s="217">
        <v>0.00022000000000000001</v>
      </c>
      <c r="R94" s="217">
        <f>Q94*H94</f>
        <v>0.00092400000000000013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499</v>
      </c>
      <c r="AT94" s="219" t="s">
        <v>363</v>
      </c>
      <c r="AU94" s="219" t="s">
        <v>83</v>
      </c>
      <c r="AY94" s="19" t="s">
        <v>133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81</v>
      </c>
      <c r="BK94" s="220">
        <f>ROUND(I94*H94,2)</f>
        <v>0</v>
      </c>
      <c r="BL94" s="19" t="s">
        <v>233</v>
      </c>
      <c r="BM94" s="219" t="s">
        <v>1542</v>
      </c>
    </row>
    <row r="95" s="13" customFormat="1">
      <c r="A95" s="13"/>
      <c r="B95" s="226"/>
      <c r="C95" s="227"/>
      <c r="D95" s="228" t="s">
        <v>144</v>
      </c>
      <c r="E95" s="229" t="s">
        <v>19</v>
      </c>
      <c r="F95" s="230" t="s">
        <v>1543</v>
      </c>
      <c r="G95" s="227"/>
      <c r="H95" s="231">
        <v>4.2000000000000002</v>
      </c>
      <c r="I95" s="232"/>
      <c r="J95" s="227"/>
      <c r="K95" s="227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144</v>
      </c>
      <c r="AU95" s="237" t="s">
        <v>83</v>
      </c>
      <c r="AV95" s="13" t="s">
        <v>83</v>
      </c>
      <c r="AW95" s="13" t="s">
        <v>35</v>
      </c>
      <c r="AX95" s="13" t="s">
        <v>81</v>
      </c>
      <c r="AY95" s="237" t="s">
        <v>133</v>
      </c>
    </row>
    <row r="96" s="2" customFormat="1" ht="44.25" customHeight="1">
      <c r="A96" s="40"/>
      <c r="B96" s="41"/>
      <c r="C96" s="207" t="s">
        <v>171</v>
      </c>
      <c r="D96" s="207" t="s">
        <v>136</v>
      </c>
      <c r="E96" s="208" t="s">
        <v>1544</v>
      </c>
      <c r="F96" s="209" t="s">
        <v>1545</v>
      </c>
      <c r="G96" s="210" t="s">
        <v>217</v>
      </c>
      <c r="H96" s="211">
        <v>38</v>
      </c>
      <c r="I96" s="212"/>
      <c r="J96" s="213">
        <f>ROUND(I96*H96,2)</f>
        <v>0</v>
      </c>
      <c r="K96" s="214"/>
      <c r="L96" s="46"/>
      <c r="M96" s="215" t="s">
        <v>19</v>
      </c>
      <c r="N96" s="216" t="s">
        <v>44</v>
      </c>
      <c r="O96" s="86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233</v>
      </c>
      <c r="AT96" s="219" t="s">
        <v>136</v>
      </c>
      <c r="AU96" s="219" t="s">
        <v>83</v>
      </c>
      <c r="AY96" s="19" t="s">
        <v>133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9" t="s">
        <v>81</v>
      </c>
      <c r="BK96" s="220">
        <f>ROUND(I96*H96,2)</f>
        <v>0</v>
      </c>
      <c r="BL96" s="19" t="s">
        <v>233</v>
      </c>
      <c r="BM96" s="219" t="s">
        <v>1546</v>
      </c>
    </row>
    <row r="97" s="2" customFormat="1">
      <c r="A97" s="40"/>
      <c r="B97" s="41"/>
      <c r="C97" s="42"/>
      <c r="D97" s="221" t="s">
        <v>142</v>
      </c>
      <c r="E97" s="42"/>
      <c r="F97" s="222" t="s">
        <v>1547</v>
      </c>
      <c r="G97" s="42"/>
      <c r="H97" s="42"/>
      <c r="I97" s="223"/>
      <c r="J97" s="42"/>
      <c r="K97" s="42"/>
      <c r="L97" s="46"/>
      <c r="M97" s="224"/>
      <c r="N97" s="22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142</v>
      </c>
      <c r="AU97" s="19" t="s">
        <v>83</v>
      </c>
    </row>
    <row r="98" s="2" customFormat="1" ht="16.5" customHeight="1">
      <c r="A98" s="40"/>
      <c r="B98" s="41"/>
      <c r="C98" s="262" t="s">
        <v>178</v>
      </c>
      <c r="D98" s="262" t="s">
        <v>363</v>
      </c>
      <c r="E98" s="263" t="s">
        <v>1548</v>
      </c>
      <c r="F98" s="264" t="s">
        <v>1549</v>
      </c>
      <c r="G98" s="265" t="s">
        <v>217</v>
      </c>
      <c r="H98" s="266">
        <v>39.899999999999999</v>
      </c>
      <c r="I98" s="267"/>
      <c r="J98" s="268">
        <f>ROUND(I98*H98,2)</f>
        <v>0</v>
      </c>
      <c r="K98" s="269"/>
      <c r="L98" s="270"/>
      <c r="M98" s="271" t="s">
        <v>19</v>
      </c>
      <c r="N98" s="272" t="s">
        <v>44</v>
      </c>
      <c r="O98" s="86"/>
      <c r="P98" s="217">
        <f>O98*H98</f>
        <v>0</v>
      </c>
      <c r="Q98" s="217">
        <v>0.00088999999999999995</v>
      </c>
      <c r="R98" s="217">
        <f>Q98*H98</f>
        <v>0.035510999999999994</v>
      </c>
      <c r="S98" s="217">
        <v>0</v>
      </c>
      <c r="T98" s="21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9" t="s">
        <v>499</v>
      </c>
      <c r="AT98" s="219" t="s">
        <v>363</v>
      </c>
      <c r="AU98" s="219" t="s">
        <v>83</v>
      </c>
      <c r="AY98" s="19" t="s">
        <v>133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9" t="s">
        <v>81</v>
      </c>
      <c r="BK98" s="220">
        <f>ROUND(I98*H98,2)</f>
        <v>0</v>
      </c>
      <c r="BL98" s="19" t="s">
        <v>233</v>
      </c>
      <c r="BM98" s="219" t="s">
        <v>1550</v>
      </c>
    </row>
    <row r="99" s="13" customFormat="1">
      <c r="A99" s="13"/>
      <c r="B99" s="226"/>
      <c r="C99" s="227"/>
      <c r="D99" s="228" t="s">
        <v>144</v>
      </c>
      <c r="E99" s="229" t="s">
        <v>19</v>
      </c>
      <c r="F99" s="230" t="s">
        <v>1551</v>
      </c>
      <c r="G99" s="227"/>
      <c r="H99" s="231">
        <v>39.899999999999999</v>
      </c>
      <c r="I99" s="232"/>
      <c r="J99" s="227"/>
      <c r="K99" s="227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144</v>
      </c>
      <c r="AU99" s="237" t="s">
        <v>83</v>
      </c>
      <c r="AV99" s="13" t="s">
        <v>83</v>
      </c>
      <c r="AW99" s="13" t="s">
        <v>35</v>
      </c>
      <c r="AX99" s="13" t="s">
        <v>81</v>
      </c>
      <c r="AY99" s="237" t="s">
        <v>133</v>
      </c>
    </row>
    <row r="100" s="2" customFormat="1" ht="37.8" customHeight="1">
      <c r="A100" s="40"/>
      <c r="B100" s="41"/>
      <c r="C100" s="207" t="s">
        <v>184</v>
      </c>
      <c r="D100" s="207" t="s">
        <v>136</v>
      </c>
      <c r="E100" s="208" t="s">
        <v>1552</v>
      </c>
      <c r="F100" s="209" t="s">
        <v>1553</v>
      </c>
      <c r="G100" s="210" t="s">
        <v>217</v>
      </c>
      <c r="H100" s="211">
        <v>70</v>
      </c>
      <c r="I100" s="212"/>
      <c r="J100" s="213">
        <f>ROUND(I100*H100,2)</f>
        <v>0</v>
      </c>
      <c r="K100" s="214"/>
      <c r="L100" s="46"/>
      <c r="M100" s="215" t="s">
        <v>19</v>
      </c>
      <c r="N100" s="216" t="s">
        <v>44</v>
      </c>
      <c r="O100" s="86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9" t="s">
        <v>233</v>
      </c>
      <c r="AT100" s="219" t="s">
        <v>136</v>
      </c>
      <c r="AU100" s="219" t="s">
        <v>83</v>
      </c>
      <c r="AY100" s="19" t="s">
        <v>133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9" t="s">
        <v>81</v>
      </c>
      <c r="BK100" s="220">
        <f>ROUND(I100*H100,2)</f>
        <v>0</v>
      </c>
      <c r="BL100" s="19" t="s">
        <v>233</v>
      </c>
      <c r="BM100" s="219" t="s">
        <v>1554</v>
      </c>
    </row>
    <row r="101" s="2" customFormat="1">
      <c r="A101" s="40"/>
      <c r="B101" s="41"/>
      <c r="C101" s="42"/>
      <c r="D101" s="221" t="s">
        <v>142</v>
      </c>
      <c r="E101" s="42"/>
      <c r="F101" s="222" t="s">
        <v>1555</v>
      </c>
      <c r="G101" s="42"/>
      <c r="H101" s="42"/>
      <c r="I101" s="223"/>
      <c r="J101" s="42"/>
      <c r="K101" s="42"/>
      <c r="L101" s="46"/>
      <c r="M101" s="224"/>
      <c r="N101" s="22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142</v>
      </c>
      <c r="AU101" s="19" t="s">
        <v>83</v>
      </c>
    </row>
    <row r="102" s="2" customFormat="1" ht="16.5" customHeight="1">
      <c r="A102" s="40"/>
      <c r="B102" s="41"/>
      <c r="C102" s="262" t="s">
        <v>134</v>
      </c>
      <c r="D102" s="262" t="s">
        <v>363</v>
      </c>
      <c r="E102" s="263" t="s">
        <v>1556</v>
      </c>
      <c r="F102" s="264" t="s">
        <v>1557</v>
      </c>
      <c r="G102" s="265" t="s">
        <v>217</v>
      </c>
      <c r="H102" s="266">
        <v>73.5</v>
      </c>
      <c r="I102" s="267"/>
      <c r="J102" s="268">
        <f>ROUND(I102*H102,2)</f>
        <v>0</v>
      </c>
      <c r="K102" s="269"/>
      <c r="L102" s="270"/>
      <c r="M102" s="271" t="s">
        <v>19</v>
      </c>
      <c r="N102" s="272" t="s">
        <v>44</v>
      </c>
      <c r="O102" s="86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9" t="s">
        <v>499</v>
      </c>
      <c r="AT102" s="219" t="s">
        <v>363</v>
      </c>
      <c r="AU102" s="219" t="s">
        <v>83</v>
      </c>
      <c r="AY102" s="19" t="s">
        <v>133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9" t="s">
        <v>81</v>
      </c>
      <c r="BK102" s="220">
        <f>ROUND(I102*H102,2)</f>
        <v>0</v>
      </c>
      <c r="BL102" s="19" t="s">
        <v>233</v>
      </c>
      <c r="BM102" s="219" t="s">
        <v>1558</v>
      </c>
    </row>
    <row r="103" s="13" customFormat="1">
      <c r="A103" s="13"/>
      <c r="B103" s="226"/>
      <c r="C103" s="227"/>
      <c r="D103" s="228" t="s">
        <v>144</v>
      </c>
      <c r="E103" s="229" t="s">
        <v>19</v>
      </c>
      <c r="F103" s="230" t="s">
        <v>1559</v>
      </c>
      <c r="G103" s="227"/>
      <c r="H103" s="231">
        <v>73.5</v>
      </c>
      <c r="I103" s="232"/>
      <c r="J103" s="227"/>
      <c r="K103" s="227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144</v>
      </c>
      <c r="AU103" s="237" t="s">
        <v>83</v>
      </c>
      <c r="AV103" s="13" t="s">
        <v>83</v>
      </c>
      <c r="AW103" s="13" t="s">
        <v>35</v>
      </c>
      <c r="AX103" s="13" t="s">
        <v>81</v>
      </c>
      <c r="AY103" s="237" t="s">
        <v>133</v>
      </c>
    </row>
    <row r="104" s="2" customFormat="1" ht="24.15" customHeight="1">
      <c r="A104" s="40"/>
      <c r="B104" s="41"/>
      <c r="C104" s="262" t="s">
        <v>195</v>
      </c>
      <c r="D104" s="262" t="s">
        <v>363</v>
      </c>
      <c r="E104" s="263" t="s">
        <v>1560</v>
      </c>
      <c r="F104" s="264" t="s">
        <v>1561</v>
      </c>
      <c r="G104" s="265" t="s">
        <v>211</v>
      </c>
      <c r="H104" s="266">
        <v>50</v>
      </c>
      <c r="I104" s="267"/>
      <c r="J104" s="268">
        <f>ROUND(I104*H104,2)</f>
        <v>0</v>
      </c>
      <c r="K104" s="269"/>
      <c r="L104" s="270"/>
      <c r="M104" s="271" t="s">
        <v>19</v>
      </c>
      <c r="N104" s="272" t="s">
        <v>44</v>
      </c>
      <c r="O104" s="86"/>
      <c r="P104" s="217">
        <f>O104*H104</f>
        <v>0</v>
      </c>
      <c r="Q104" s="217">
        <v>0.00024000000000000001</v>
      </c>
      <c r="R104" s="217">
        <f>Q104*H104</f>
        <v>0.012</v>
      </c>
      <c r="S104" s="217">
        <v>0</v>
      </c>
      <c r="T104" s="21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499</v>
      </c>
      <c r="AT104" s="219" t="s">
        <v>363</v>
      </c>
      <c r="AU104" s="219" t="s">
        <v>83</v>
      </c>
      <c r="AY104" s="19" t="s">
        <v>133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9" t="s">
        <v>81</v>
      </c>
      <c r="BK104" s="220">
        <f>ROUND(I104*H104,2)</f>
        <v>0</v>
      </c>
      <c r="BL104" s="19" t="s">
        <v>233</v>
      </c>
      <c r="BM104" s="219" t="s">
        <v>1562</v>
      </c>
    </row>
    <row r="105" s="2" customFormat="1" ht="44.25" customHeight="1">
      <c r="A105" s="40"/>
      <c r="B105" s="41"/>
      <c r="C105" s="207" t="s">
        <v>201</v>
      </c>
      <c r="D105" s="207" t="s">
        <v>136</v>
      </c>
      <c r="E105" s="208" t="s">
        <v>1563</v>
      </c>
      <c r="F105" s="209" t="s">
        <v>1564</v>
      </c>
      <c r="G105" s="210" t="s">
        <v>217</v>
      </c>
      <c r="H105" s="211">
        <v>25</v>
      </c>
      <c r="I105" s="212"/>
      <c r="J105" s="213">
        <f>ROUND(I105*H105,2)</f>
        <v>0</v>
      </c>
      <c r="K105" s="214"/>
      <c r="L105" s="46"/>
      <c r="M105" s="215" t="s">
        <v>19</v>
      </c>
      <c r="N105" s="216" t="s">
        <v>44</v>
      </c>
      <c r="O105" s="86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9" t="s">
        <v>233</v>
      </c>
      <c r="AT105" s="219" t="s">
        <v>136</v>
      </c>
      <c r="AU105" s="219" t="s">
        <v>83</v>
      </c>
      <c r="AY105" s="19" t="s">
        <v>133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19" t="s">
        <v>81</v>
      </c>
      <c r="BK105" s="220">
        <f>ROUND(I105*H105,2)</f>
        <v>0</v>
      </c>
      <c r="BL105" s="19" t="s">
        <v>233</v>
      </c>
      <c r="BM105" s="219" t="s">
        <v>1565</v>
      </c>
    </row>
    <row r="106" s="2" customFormat="1">
      <c r="A106" s="40"/>
      <c r="B106" s="41"/>
      <c r="C106" s="42"/>
      <c r="D106" s="221" t="s">
        <v>142</v>
      </c>
      <c r="E106" s="42"/>
      <c r="F106" s="222" t="s">
        <v>1566</v>
      </c>
      <c r="G106" s="42"/>
      <c r="H106" s="42"/>
      <c r="I106" s="223"/>
      <c r="J106" s="42"/>
      <c r="K106" s="42"/>
      <c r="L106" s="46"/>
      <c r="M106" s="224"/>
      <c r="N106" s="22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142</v>
      </c>
      <c r="AU106" s="19" t="s">
        <v>83</v>
      </c>
    </row>
    <row r="107" s="2" customFormat="1" ht="16.5" customHeight="1">
      <c r="A107" s="40"/>
      <c r="B107" s="41"/>
      <c r="C107" s="262" t="s">
        <v>8</v>
      </c>
      <c r="D107" s="262" t="s">
        <v>363</v>
      </c>
      <c r="E107" s="263" t="s">
        <v>1567</v>
      </c>
      <c r="F107" s="264" t="s">
        <v>1568</v>
      </c>
      <c r="G107" s="265" t="s">
        <v>217</v>
      </c>
      <c r="H107" s="266">
        <v>26.25</v>
      </c>
      <c r="I107" s="267"/>
      <c r="J107" s="268">
        <f>ROUND(I107*H107,2)</f>
        <v>0</v>
      </c>
      <c r="K107" s="269"/>
      <c r="L107" s="270"/>
      <c r="M107" s="271" t="s">
        <v>19</v>
      </c>
      <c r="N107" s="272" t="s">
        <v>44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499</v>
      </c>
      <c r="AT107" s="219" t="s">
        <v>363</v>
      </c>
      <c r="AU107" s="219" t="s">
        <v>83</v>
      </c>
      <c r="AY107" s="19" t="s">
        <v>133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81</v>
      </c>
      <c r="BK107" s="220">
        <f>ROUND(I107*H107,2)</f>
        <v>0</v>
      </c>
      <c r="BL107" s="19" t="s">
        <v>233</v>
      </c>
      <c r="BM107" s="219" t="s">
        <v>1569</v>
      </c>
    </row>
    <row r="108" s="13" customFormat="1">
      <c r="A108" s="13"/>
      <c r="B108" s="226"/>
      <c r="C108" s="227"/>
      <c r="D108" s="228" t="s">
        <v>144</v>
      </c>
      <c r="E108" s="229" t="s">
        <v>19</v>
      </c>
      <c r="F108" s="230" t="s">
        <v>1570</v>
      </c>
      <c r="G108" s="227"/>
      <c r="H108" s="231">
        <v>26.25</v>
      </c>
      <c r="I108" s="232"/>
      <c r="J108" s="227"/>
      <c r="K108" s="227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144</v>
      </c>
      <c r="AU108" s="237" t="s">
        <v>83</v>
      </c>
      <c r="AV108" s="13" t="s">
        <v>83</v>
      </c>
      <c r="AW108" s="13" t="s">
        <v>35</v>
      </c>
      <c r="AX108" s="13" t="s">
        <v>81</v>
      </c>
      <c r="AY108" s="237" t="s">
        <v>133</v>
      </c>
    </row>
    <row r="109" s="2" customFormat="1" ht="24.15" customHeight="1">
      <c r="A109" s="40"/>
      <c r="B109" s="41"/>
      <c r="C109" s="262" t="s">
        <v>214</v>
      </c>
      <c r="D109" s="262" t="s">
        <v>363</v>
      </c>
      <c r="E109" s="263" t="s">
        <v>1560</v>
      </c>
      <c r="F109" s="264" t="s">
        <v>1561</v>
      </c>
      <c r="G109" s="265" t="s">
        <v>211</v>
      </c>
      <c r="H109" s="266">
        <v>20</v>
      </c>
      <c r="I109" s="267"/>
      <c r="J109" s="268">
        <f>ROUND(I109*H109,2)</f>
        <v>0</v>
      </c>
      <c r="K109" s="269"/>
      <c r="L109" s="270"/>
      <c r="M109" s="271" t="s">
        <v>19</v>
      </c>
      <c r="N109" s="272" t="s">
        <v>44</v>
      </c>
      <c r="O109" s="86"/>
      <c r="P109" s="217">
        <f>O109*H109</f>
        <v>0</v>
      </c>
      <c r="Q109" s="217">
        <v>0.00024000000000000001</v>
      </c>
      <c r="R109" s="217">
        <f>Q109*H109</f>
        <v>0.0048000000000000004</v>
      </c>
      <c r="S109" s="217">
        <v>0</v>
      </c>
      <c r="T109" s="218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9" t="s">
        <v>499</v>
      </c>
      <c r="AT109" s="219" t="s">
        <v>363</v>
      </c>
      <c r="AU109" s="219" t="s">
        <v>83</v>
      </c>
      <c r="AY109" s="19" t="s">
        <v>133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19" t="s">
        <v>81</v>
      </c>
      <c r="BK109" s="220">
        <f>ROUND(I109*H109,2)</f>
        <v>0</v>
      </c>
      <c r="BL109" s="19" t="s">
        <v>233</v>
      </c>
      <c r="BM109" s="219" t="s">
        <v>1571</v>
      </c>
    </row>
    <row r="110" s="2" customFormat="1" ht="33" customHeight="1">
      <c r="A110" s="40"/>
      <c r="B110" s="41"/>
      <c r="C110" s="207" t="s">
        <v>221</v>
      </c>
      <c r="D110" s="207" t="s">
        <v>136</v>
      </c>
      <c r="E110" s="208" t="s">
        <v>1572</v>
      </c>
      <c r="F110" s="209" t="s">
        <v>1573</v>
      </c>
      <c r="G110" s="210" t="s">
        <v>211</v>
      </c>
      <c r="H110" s="211">
        <v>1</v>
      </c>
      <c r="I110" s="212"/>
      <c r="J110" s="213">
        <f>ROUND(I110*H110,2)</f>
        <v>0</v>
      </c>
      <c r="K110" s="214"/>
      <c r="L110" s="46"/>
      <c r="M110" s="215" t="s">
        <v>19</v>
      </c>
      <c r="N110" s="216" t="s">
        <v>44</v>
      </c>
      <c r="O110" s="86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9" t="s">
        <v>233</v>
      </c>
      <c r="AT110" s="219" t="s">
        <v>136</v>
      </c>
      <c r="AU110" s="219" t="s">
        <v>83</v>
      </c>
      <c r="AY110" s="19" t="s">
        <v>133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9" t="s">
        <v>81</v>
      </c>
      <c r="BK110" s="220">
        <f>ROUND(I110*H110,2)</f>
        <v>0</v>
      </c>
      <c r="BL110" s="19" t="s">
        <v>233</v>
      </c>
      <c r="BM110" s="219" t="s">
        <v>1574</v>
      </c>
    </row>
    <row r="111" s="2" customFormat="1">
      <c r="A111" s="40"/>
      <c r="B111" s="41"/>
      <c r="C111" s="42"/>
      <c r="D111" s="221" t="s">
        <v>142</v>
      </c>
      <c r="E111" s="42"/>
      <c r="F111" s="222" t="s">
        <v>1575</v>
      </c>
      <c r="G111" s="42"/>
      <c r="H111" s="42"/>
      <c r="I111" s="223"/>
      <c r="J111" s="42"/>
      <c r="K111" s="42"/>
      <c r="L111" s="46"/>
      <c r="M111" s="224"/>
      <c r="N111" s="225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142</v>
      </c>
      <c r="AU111" s="19" t="s">
        <v>83</v>
      </c>
    </row>
    <row r="112" s="2" customFormat="1" ht="24.15" customHeight="1">
      <c r="A112" s="40"/>
      <c r="B112" s="41"/>
      <c r="C112" s="262" t="s">
        <v>226</v>
      </c>
      <c r="D112" s="262" t="s">
        <v>363</v>
      </c>
      <c r="E112" s="263" t="s">
        <v>1576</v>
      </c>
      <c r="F112" s="264" t="s">
        <v>1577</v>
      </c>
      <c r="G112" s="265" t="s">
        <v>211</v>
      </c>
      <c r="H112" s="266">
        <v>1</v>
      </c>
      <c r="I112" s="267"/>
      <c r="J112" s="268">
        <f>ROUND(I112*H112,2)</f>
        <v>0</v>
      </c>
      <c r="K112" s="269"/>
      <c r="L112" s="270"/>
      <c r="M112" s="271" t="s">
        <v>19</v>
      </c>
      <c r="N112" s="272" t="s">
        <v>44</v>
      </c>
      <c r="O112" s="86"/>
      <c r="P112" s="217">
        <f>O112*H112</f>
        <v>0</v>
      </c>
      <c r="Q112" s="217">
        <v>0.00084999999999999995</v>
      </c>
      <c r="R112" s="217">
        <f>Q112*H112</f>
        <v>0.00084999999999999995</v>
      </c>
      <c r="S112" s="217">
        <v>0</v>
      </c>
      <c r="T112" s="21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9" t="s">
        <v>499</v>
      </c>
      <c r="AT112" s="219" t="s">
        <v>363</v>
      </c>
      <c r="AU112" s="219" t="s">
        <v>83</v>
      </c>
      <c r="AY112" s="19" t="s">
        <v>133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9" t="s">
        <v>81</v>
      </c>
      <c r="BK112" s="220">
        <f>ROUND(I112*H112,2)</f>
        <v>0</v>
      </c>
      <c r="BL112" s="19" t="s">
        <v>233</v>
      </c>
      <c r="BM112" s="219" t="s">
        <v>1578</v>
      </c>
    </row>
    <row r="113" s="2" customFormat="1" ht="24.15" customHeight="1">
      <c r="A113" s="40"/>
      <c r="B113" s="41"/>
      <c r="C113" s="262" t="s">
        <v>233</v>
      </c>
      <c r="D113" s="262" t="s">
        <v>363</v>
      </c>
      <c r="E113" s="263" t="s">
        <v>1579</v>
      </c>
      <c r="F113" s="264" t="s">
        <v>1580</v>
      </c>
      <c r="G113" s="265" t="s">
        <v>211</v>
      </c>
      <c r="H113" s="266">
        <v>1</v>
      </c>
      <c r="I113" s="267"/>
      <c r="J113" s="268">
        <f>ROUND(I113*H113,2)</f>
        <v>0</v>
      </c>
      <c r="K113" s="269"/>
      <c r="L113" s="270"/>
      <c r="M113" s="271" t="s">
        <v>19</v>
      </c>
      <c r="N113" s="272" t="s">
        <v>44</v>
      </c>
      <c r="O113" s="86"/>
      <c r="P113" s="217">
        <f>O113*H113</f>
        <v>0</v>
      </c>
      <c r="Q113" s="217">
        <v>0.00068999999999999997</v>
      </c>
      <c r="R113" s="217">
        <f>Q113*H113</f>
        <v>0.00068999999999999997</v>
      </c>
      <c r="S113" s="217">
        <v>0</v>
      </c>
      <c r="T113" s="21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9" t="s">
        <v>499</v>
      </c>
      <c r="AT113" s="219" t="s">
        <v>363</v>
      </c>
      <c r="AU113" s="219" t="s">
        <v>83</v>
      </c>
      <c r="AY113" s="19" t="s">
        <v>133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19" t="s">
        <v>81</v>
      </c>
      <c r="BK113" s="220">
        <f>ROUND(I113*H113,2)</f>
        <v>0</v>
      </c>
      <c r="BL113" s="19" t="s">
        <v>233</v>
      </c>
      <c r="BM113" s="219" t="s">
        <v>1581</v>
      </c>
    </row>
    <row r="114" s="2" customFormat="1" ht="16.5" customHeight="1">
      <c r="A114" s="40"/>
      <c r="B114" s="41"/>
      <c r="C114" s="262" t="s">
        <v>239</v>
      </c>
      <c r="D114" s="262" t="s">
        <v>363</v>
      </c>
      <c r="E114" s="263" t="s">
        <v>1582</v>
      </c>
      <c r="F114" s="264" t="s">
        <v>1583</v>
      </c>
      <c r="G114" s="265" t="s">
        <v>211</v>
      </c>
      <c r="H114" s="266">
        <v>1</v>
      </c>
      <c r="I114" s="267"/>
      <c r="J114" s="268">
        <f>ROUND(I114*H114,2)</f>
        <v>0</v>
      </c>
      <c r="K114" s="269"/>
      <c r="L114" s="270"/>
      <c r="M114" s="271" t="s">
        <v>19</v>
      </c>
      <c r="N114" s="272" t="s">
        <v>44</v>
      </c>
      <c r="O114" s="86"/>
      <c r="P114" s="217">
        <f>O114*H114</f>
        <v>0</v>
      </c>
      <c r="Q114" s="217">
        <v>0.00068999999999999997</v>
      </c>
      <c r="R114" s="217">
        <f>Q114*H114</f>
        <v>0.00068999999999999997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499</v>
      </c>
      <c r="AT114" s="219" t="s">
        <v>363</v>
      </c>
      <c r="AU114" s="219" t="s">
        <v>83</v>
      </c>
      <c r="AY114" s="19" t="s">
        <v>133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81</v>
      </c>
      <c r="BK114" s="220">
        <f>ROUND(I114*H114,2)</f>
        <v>0</v>
      </c>
      <c r="BL114" s="19" t="s">
        <v>233</v>
      </c>
      <c r="BM114" s="219" t="s">
        <v>1584</v>
      </c>
    </row>
    <row r="115" s="2" customFormat="1" ht="24.15" customHeight="1">
      <c r="A115" s="40"/>
      <c r="B115" s="41"/>
      <c r="C115" s="262" t="s">
        <v>244</v>
      </c>
      <c r="D115" s="262" t="s">
        <v>363</v>
      </c>
      <c r="E115" s="263" t="s">
        <v>1585</v>
      </c>
      <c r="F115" s="264" t="s">
        <v>1586</v>
      </c>
      <c r="G115" s="265" t="s">
        <v>211</v>
      </c>
      <c r="H115" s="266">
        <v>1</v>
      </c>
      <c r="I115" s="267"/>
      <c r="J115" s="268">
        <f>ROUND(I115*H115,2)</f>
        <v>0</v>
      </c>
      <c r="K115" s="269"/>
      <c r="L115" s="270"/>
      <c r="M115" s="271" t="s">
        <v>19</v>
      </c>
      <c r="N115" s="272" t="s">
        <v>44</v>
      </c>
      <c r="O115" s="86"/>
      <c r="P115" s="217">
        <f>O115*H115</f>
        <v>0</v>
      </c>
      <c r="Q115" s="217">
        <v>0.00059000000000000003</v>
      </c>
      <c r="R115" s="217">
        <f>Q115*H115</f>
        <v>0.00059000000000000003</v>
      </c>
      <c r="S115" s="217">
        <v>0</v>
      </c>
      <c r="T115" s="21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9" t="s">
        <v>499</v>
      </c>
      <c r="AT115" s="219" t="s">
        <v>363</v>
      </c>
      <c r="AU115" s="219" t="s">
        <v>83</v>
      </c>
      <c r="AY115" s="19" t="s">
        <v>133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9" t="s">
        <v>81</v>
      </c>
      <c r="BK115" s="220">
        <f>ROUND(I115*H115,2)</f>
        <v>0</v>
      </c>
      <c r="BL115" s="19" t="s">
        <v>233</v>
      </c>
      <c r="BM115" s="219" t="s">
        <v>1587</v>
      </c>
    </row>
    <row r="116" s="2" customFormat="1" ht="16.5" customHeight="1">
      <c r="A116" s="40"/>
      <c r="B116" s="41"/>
      <c r="C116" s="262" t="s">
        <v>250</v>
      </c>
      <c r="D116" s="262" t="s">
        <v>363</v>
      </c>
      <c r="E116" s="263" t="s">
        <v>1588</v>
      </c>
      <c r="F116" s="264" t="s">
        <v>1589</v>
      </c>
      <c r="G116" s="265" t="s">
        <v>211</v>
      </c>
      <c r="H116" s="266">
        <v>1</v>
      </c>
      <c r="I116" s="267"/>
      <c r="J116" s="268">
        <f>ROUND(I116*H116,2)</f>
        <v>0</v>
      </c>
      <c r="K116" s="269"/>
      <c r="L116" s="270"/>
      <c r="M116" s="271" t="s">
        <v>19</v>
      </c>
      <c r="N116" s="272" t="s">
        <v>44</v>
      </c>
      <c r="O116" s="86"/>
      <c r="P116" s="217">
        <f>O116*H116</f>
        <v>0</v>
      </c>
      <c r="Q116" s="217">
        <v>9.0000000000000006E-05</v>
      </c>
      <c r="R116" s="217">
        <f>Q116*H116</f>
        <v>9.0000000000000006E-05</v>
      </c>
      <c r="S116" s="217">
        <v>0</v>
      </c>
      <c r="T116" s="21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9" t="s">
        <v>499</v>
      </c>
      <c r="AT116" s="219" t="s">
        <v>363</v>
      </c>
      <c r="AU116" s="219" t="s">
        <v>83</v>
      </c>
      <c r="AY116" s="19" t="s">
        <v>133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9" t="s">
        <v>81</v>
      </c>
      <c r="BK116" s="220">
        <f>ROUND(I116*H116,2)</f>
        <v>0</v>
      </c>
      <c r="BL116" s="19" t="s">
        <v>233</v>
      </c>
      <c r="BM116" s="219" t="s">
        <v>1590</v>
      </c>
    </row>
    <row r="117" s="2" customFormat="1" ht="24.15" customHeight="1">
      <c r="A117" s="40"/>
      <c r="B117" s="41"/>
      <c r="C117" s="262" t="s">
        <v>256</v>
      </c>
      <c r="D117" s="262" t="s">
        <v>363</v>
      </c>
      <c r="E117" s="263" t="s">
        <v>1591</v>
      </c>
      <c r="F117" s="264" t="s">
        <v>1592</v>
      </c>
      <c r="G117" s="265" t="s">
        <v>211</v>
      </c>
      <c r="H117" s="266">
        <v>1</v>
      </c>
      <c r="I117" s="267"/>
      <c r="J117" s="268">
        <f>ROUND(I117*H117,2)</f>
        <v>0</v>
      </c>
      <c r="K117" s="269"/>
      <c r="L117" s="270"/>
      <c r="M117" s="271" t="s">
        <v>19</v>
      </c>
      <c r="N117" s="272" t="s">
        <v>44</v>
      </c>
      <c r="O117" s="86"/>
      <c r="P117" s="217">
        <f>O117*H117</f>
        <v>0</v>
      </c>
      <c r="Q117" s="217">
        <v>0.00016000000000000001</v>
      </c>
      <c r="R117" s="217">
        <f>Q117*H117</f>
        <v>0.00016000000000000001</v>
      </c>
      <c r="S117" s="217">
        <v>0</v>
      </c>
      <c r="T117" s="21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9" t="s">
        <v>499</v>
      </c>
      <c r="AT117" s="219" t="s">
        <v>363</v>
      </c>
      <c r="AU117" s="219" t="s">
        <v>83</v>
      </c>
      <c r="AY117" s="19" t="s">
        <v>133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9" t="s">
        <v>81</v>
      </c>
      <c r="BK117" s="220">
        <f>ROUND(I117*H117,2)</f>
        <v>0</v>
      </c>
      <c r="BL117" s="19" t="s">
        <v>233</v>
      </c>
      <c r="BM117" s="219" t="s">
        <v>1593</v>
      </c>
    </row>
    <row r="118" s="2" customFormat="1" ht="24.15" customHeight="1">
      <c r="A118" s="40"/>
      <c r="B118" s="41"/>
      <c r="C118" s="262" t="s">
        <v>7</v>
      </c>
      <c r="D118" s="262" t="s">
        <v>363</v>
      </c>
      <c r="E118" s="263" t="s">
        <v>1594</v>
      </c>
      <c r="F118" s="264" t="s">
        <v>1595</v>
      </c>
      <c r="G118" s="265" t="s">
        <v>211</v>
      </c>
      <c r="H118" s="266">
        <v>4</v>
      </c>
      <c r="I118" s="267"/>
      <c r="J118" s="268">
        <f>ROUND(I118*H118,2)</f>
        <v>0</v>
      </c>
      <c r="K118" s="269"/>
      <c r="L118" s="270"/>
      <c r="M118" s="271" t="s">
        <v>19</v>
      </c>
      <c r="N118" s="272" t="s">
        <v>44</v>
      </c>
      <c r="O118" s="86"/>
      <c r="P118" s="217">
        <f>O118*H118</f>
        <v>0</v>
      </c>
      <c r="Q118" s="217">
        <v>6.9999999999999994E-05</v>
      </c>
      <c r="R118" s="217">
        <f>Q118*H118</f>
        <v>0.00027999999999999998</v>
      </c>
      <c r="S118" s="217">
        <v>0</v>
      </c>
      <c r="T118" s="21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9" t="s">
        <v>499</v>
      </c>
      <c r="AT118" s="219" t="s">
        <v>363</v>
      </c>
      <c r="AU118" s="219" t="s">
        <v>83</v>
      </c>
      <c r="AY118" s="19" t="s">
        <v>133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9" t="s">
        <v>81</v>
      </c>
      <c r="BK118" s="220">
        <f>ROUND(I118*H118,2)</f>
        <v>0</v>
      </c>
      <c r="BL118" s="19" t="s">
        <v>233</v>
      </c>
      <c r="BM118" s="219" t="s">
        <v>1596</v>
      </c>
    </row>
    <row r="119" s="2" customFormat="1" ht="24.15" customHeight="1">
      <c r="A119" s="40"/>
      <c r="B119" s="41"/>
      <c r="C119" s="262" t="s">
        <v>270</v>
      </c>
      <c r="D119" s="262" t="s">
        <v>363</v>
      </c>
      <c r="E119" s="263" t="s">
        <v>1597</v>
      </c>
      <c r="F119" s="264" t="s">
        <v>1598</v>
      </c>
      <c r="G119" s="265" t="s">
        <v>211</v>
      </c>
      <c r="H119" s="266">
        <v>2</v>
      </c>
      <c r="I119" s="267"/>
      <c r="J119" s="268">
        <f>ROUND(I119*H119,2)</f>
        <v>0</v>
      </c>
      <c r="K119" s="269"/>
      <c r="L119" s="270"/>
      <c r="M119" s="271" t="s">
        <v>19</v>
      </c>
      <c r="N119" s="272" t="s">
        <v>44</v>
      </c>
      <c r="O119" s="86"/>
      <c r="P119" s="217">
        <f>O119*H119</f>
        <v>0</v>
      </c>
      <c r="Q119" s="217">
        <v>0.00010000000000000001</v>
      </c>
      <c r="R119" s="217">
        <f>Q119*H119</f>
        <v>0.00020000000000000001</v>
      </c>
      <c r="S119" s="217">
        <v>0</v>
      </c>
      <c r="T119" s="21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9" t="s">
        <v>499</v>
      </c>
      <c r="AT119" s="219" t="s">
        <v>363</v>
      </c>
      <c r="AU119" s="219" t="s">
        <v>83</v>
      </c>
      <c r="AY119" s="19" t="s">
        <v>133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9" t="s">
        <v>81</v>
      </c>
      <c r="BK119" s="220">
        <f>ROUND(I119*H119,2)</f>
        <v>0</v>
      </c>
      <c r="BL119" s="19" t="s">
        <v>233</v>
      </c>
      <c r="BM119" s="219" t="s">
        <v>1599</v>
      </c>
    </row>
    <row r="120" s="2" customFormat="1" ht="16.5" customHeight="1">
      <c r="A120" s="40"/>
      <c r="B120" s="41"/>
      <c r="C120" s="262" t="s">
        <v>276</v>
      </c>
      <c r="D120" s="262" t="s">
        <v>363</v>
      </c>
      <c r="E120" s="263" t="s">
        <v>1600</v>
      </c>
      <c r="F120" s="264" t="s">
        <v>1601</v>
      </c>
      <c r="G120" s="265" t="s">
        <v>211</v>
      </c>
      <c r="H120" s="266">
        <v>2</v>
      </c>
      <c r="I120" s="267"/>
      <c r="J120" s="268">
        <f>ROUND(I120*H120,2)</f>
        <v>0</v>
      </c>
      <c r="K120" s="269"/>
      <c r="L120" s="270"/>
      <c r="M120" s="271" t="s">
        <v>19</v>
      </c>
      <c r="N120" s="272" t="s">
        <v>44</v>
      </c>
      <c r="O120" s="86"/>
      <c r="P120" s="217">
        <f>O120*H120</f>
        <v>0</v>
      </c>
      <c r="Q120" s="217">
        <v>0.00010000000000000001</v>
      </c>
      <c r="R120" s="217">
        <f>Q120*H120</f>
        <v>0.00020000000000000001</v>
      </c>
      <c r="S120" s="217">
        <v>0</v>
      </c>
      <c r="T120" s="21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9" t="s">
        <v>499</v>
      </c>
      <c r="AT120" s="219" t="s">
        <v>363</v>
      </c>
      <c r="AU120" s="219" t="s">
        <v>83</v>
      </c>
      <c r="AY120" s="19" t="s">
        <v>133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9" t="s">
        <v>81</v>
      </c>
      <c r="BK120" s="220">
        <f>ROUND(I120*H120,2)</f>
        <v>0</v>
      </c>
      <c r="BL120" s="19" t="s">
        <v>233</v>
      </c>
      <c r="BM120" s="219" t="s">
        <v>1602</v>
      </c>
    </row>
    <row r="121" s="2" customFormat="1" ht="49.05" customHeight="1">
      <c r="A121" s="40"/>
      <c r="B121" s="41"/>
      <c r="C121" s="207" t="s">
        <v>283</v>
      </c>
      <c r="D121" s="207" t="s">
        <v>136</v>
      </c>
      <c r="E121" s="208" t="s">
        <v>1603</v>
      </c>
      <c r="F121" s="209" t="s">
        <v>1604</v>
      </c>
      <c r="G121" s="210" t="s">
        <v>211</v>
      </c>
      <c r="H121" s="211">
        <v>108</v>
      </c>
      <c r="I121" s="212"/>
      <c r="J121" s="213">
        <f>ROUND(I121*H121,2)</f>
        <v>0</v>
      </c>
      <c r="K121" s="214"/>
      <c r="L121" s="46"/>
      <c r="M121" s="215" t="s">
        <v>19</v>
      </c>
      <c r="N121" s="216" t="s">
        <v>44</v>
      </c>
      <c r="O121" s="86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9" t="s">
        <v>233</v>
      </c>
      <c r="AT121" s="219" t="s">
        <v>136</v>
      </c>
      <c r="AU121" s="219" t="s">
        <v>83</v>
      </c>
      <c r="AY121" s="19" t="s">
        <v>133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9" t="s">
        <v>81</v>
      </c>
      <c r="BK121" s="220">
        <f>ROUND(I121*H121,2)</f>
        <v>0</v>
      </c>
      <c r="BL121" s="19" t="s">
        <v>233</v>
      </c>
      <c r="BM121" s="219" t="s">
        <v>1605</v>
      </c>
    </row>
    <row r="122" s="2" customFormat="1">
      <c r="A122" s="40"/>
      <c r="B122" s="41"/>
      <c r="C122" s="42"/>
      <c r="D122" s="221" t="s">
        <v>142</v>
      </c>
      <c r="E122" s="42"/>
      <c r="F122" s="222" t="s">
        <v>1606</v>
      </c>
      <c r="G122" s="42"/>
      <c r="H122" s="42"/>
      <c r="I122" s="223"/>
      <c r="J122" s="42"/>
      <c r="K122" s="42"/>
      <c r="L122" s="46"/>
      <c r="M122" s="224"/>
      <c r="N122" s="22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142</v>
      </c>
      <c r="AU122" s="19" t="s">
        <v>83</v>
      </c>
    </row>
    <row r="123" s="2" customFormat="1" ht="21.75" customHeight="1">
      <c r="A123" s="40"/>
      <c r="B123" s="41"/>
      <c r="C123" s="262" t="s">
        <v>289</v>
      </c>
      <c r="D123" s="262" t="s">
        <v>363</v>
      </c>
      <c r="E123" s="263" t="s">
        <v>1607</v>
      </c>
      <c r="F123" s="264" t="s">
        <v>1608</v>
      </c>
      <c r="G123" s="265" t="s">
        <v>211</v>
      </c>
      <c r="H123" s="266">
        <v>20</v>
      </c>
      <c r="I123" s="267"/>
      <c r="J123" s="268">
        <f>ROUND(I123*H123,2)</f>
        <v>0</v>
      </c>
      <c r="K123" s="269"/>
      <c r="L123" s="270"/>
      <c r="M123" s="271" t="s">
        <v>19</v>
      </c>
      <c r="N123" s="272" t="s">
        <v>44</v>
      </c>
      <c r="O123" s="86"/>
      <c r="P123" s="217">
        <f>O123*H123</f>
        <v>0</v>
      </c>
      <c r="Q123" s="217">
        <v>4.0000000000000003E-05</v>
      </c>
      <c r="R123" s="217">
        <f>Q123*H123</f>
        <v>0.00080000000000000004</v>
      </c>
      <c r="S123" s="217">
        <v>0</v>
      </c>
      <c r="T123" s="21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9" t="s">
        <v>499</v>
      </c>
      <c r="AT123" s="219" t="s">
        <v>363</v>
      </c>
      <c r="AU123" s="219" t="s">
        <v>83</v>
      </c>
      <c r="AY123" s="19" t="s">
        <v>133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9" t="s">
        <v>81</v>
      </c>
      <c r="BK123" s="220">
        <f>ROUND(I123*H123,2)</f>
        <v>0</v>
      </c>
      <c r="BL123" s="19" t="s">
        <v>233</v>
      </c>
      <c r="BM123" s="219" t="s">
        <v>1609</v>
      </c>
    </row>
    <row r="124" s="2" customFormat="1" ht="24.15" customHeight="1">
      <c r="A124" s="40"/>
      <c r="B124" s="41"/>
      <c r="C124" s="262" t="s">
        <v>297</v>
      </c>
      <c r="D124" s="262" t="s">
        <v>363</v>
      </c>
      <c r="E124" s="263" t="s">
        <v>1610</v>
      </c>
      <c r="F124" s="264" t="s">
        <v>1611</v>
      </c>
      <c r="G124" s="265" t="s">
        <v>211</v>
      </c>
      <c r="H124" s="266">
        <v>7</v>
      </c>
      <c r="I124" s="267"/>
      <c r="J124" s="268">
        <f>ROUND(I124*H124,2)</f>
        <v>0</v>
      </c>
      <c r="K124" s="269"/>
      <c r="L124" s="270"/>
      <c r="M124" s="271" t="s">
        <v>19</v>
      </c>
      <c r="N124" s="272" t="s">
        <v>44</v>
      </c>
      <c r="O124" s="86"/>
      <c r="P124" s="217">
        <f>O124*H124</f>
        <v>0</v>
      </c>
      <c r="Q124" s="217">
        <v>5.0000000000000002E-05</v>
      </c>
      <c r="R124" s="217">
        <f>Q124*H124</f>
        <v>0.00035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499</v>
      </c>
      <c r="AT124" s="219" t="s">
        <v>363</v>
      </c>
      <c r="AU124" s="219" t="s">
        <v>83</v>
      </c>
      <c r="AY124" s="19" t="s">
        <v>133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81</v>
      </c>
      <c r="BK124" s="220">
        <f>ROUND(I124*H124,2)</f>
        <v>0</v>
      </c>
      <c r="BL124" s="19" t="s">
        <v>233</v>
      </c>
      <c r="BM124" s="219" t="s">
        <v>1612</v>
      </c>
    </row>
    <row r="125" s="2" customFormat="1" ht="24.15" customHeight="1">
      <c r="A125" s="40"/>
      <c r="B125" s="41"/>
      <c r="C125" s="262" t="s">
        <v>467</v>
      </c>
      <c r="D125" s="262" t="s">
        <v>363</v>
      </c>
      <c r="E125" s="263" t="s">
        <v>1613</v>
      </c>
      <c r="F125" s="264" t="s">
        <v>1614</v>
      </c>
      <c r="G125" s="265" t="s">
        <v>211</v>
      </c>
      <c r="H125" s="266">
        <v>81</v>
      </c>
      <c r="I125" s="267"/>
      <c r="J125" s="268">
        <f>ROUND(I125*H125,2)</f>
        <v>0</v>
      </c>
      <c r="K125" s="269"/>
      <c r="L125" s="270"/>
      <c r="M125" s="271" t="s">
        <v>19</v>
      </c>
      <c r="N125" s="272" t="s">
        <v>44</v>
      </c>
      <c r="O125" s="86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9" t="s">
        <v>499</v>
      </c>
      <c r="AT125" s="219" t="s">
        <v>363</v>
      </c>
      <c r="AU125" s="219" t="s">
        <v>83</v>
      </c>
      <c r="AY125" s="19" t="s">
        <v>133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9" t="s">
        <v>81</v>
      </c>
      <c r="BK125" s="220">
        <f>ROUND(I125*H125,2)</f>
        <v>0</v>
      </c>
      <c r="BL125" s="19" t="s">
        <v>233</v>
      </c>
      <c r="BM125" s="219" t="s">
        <v>1615</v>
      </c>
    </row>
    <row r="126" s="2" customFormat="1" ht="55.5" customHeight="1">
      <c r="A126" s="40"/>
      <c r="B126" s="41"/>
      <c r="C126" s="207" t="s">
        <v>473</v>
      </c>
      <c r="D126" s="207" t="s">
        <v>136</v>
      </c>
      <c r="E126" s="208" t="s">
        <v>1616</v>
      </c>
      <c r="F126" s="209" t="s">
        <v>1617</v>
      </c>
      <c r="G126" s="210" t="s">
        <v>211</v>
      </c>
      <c r="H126" s="211">
        <v>5</v>
      </c>
      <c r="I126" s="212"/>
      <c r="J126" s="213">
        <f>ROUND(I126*H126,2)</f>
        <v>0</v>
      </c>
      <c r="K126" s="214"/>
      <c r="L126" s="46"/>
      <c r="M126" s="215" t="s">
        <v>19</v>
      </c>
      <c r="N126" s="216" t="s">
        <v>44</v>
      </c>
      <c r="O126" s="86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9" t="s">
        <v>233</v>
      </c>
      <c r="AT126" s="219" t="s">
        <v>136</v>
      </c>
      <c r="AU126" s="219" t="s">
        <v>83</v>
      </c>
      <c r="AY126" s="19" t="s">
        <v>133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9" t="s">
        <v>81</v>
      </c>
      <c r="BK126" s="220">
        <f>ROUND(I126*H126,2)</f>
        <v>0</v>
      </c>
      <c r="BL126" s="19" t="s">
        <v>233</v>
      </c>
      <c r="BM126" s="219" t="s">
        <v>1618</v>
      </c>
    </row>
    <row r="127" s="2" customFormat="1">
      <c r="A127" s="40"/>
      <c r="B127" s="41"/>
      <c r="C127" s="42"/>
      <c r="D127" s="221" t="s">
        <v>142</v>
      </c>
      <c r="E127" s="42"/>
      <c r="F127" s="222" t="s">
        <v>1619</v>
      </c>
      <c r="G127" s="42"/>
      <c r="H127" s="42"/>
      <c r="I127" s="223"/>
      <c r="J127" s="42"/>
      <c r="K127" s="42"/>
      <c r="L127" s="46"/>
      <c r="M127" s="224"/>
      <c r="N127" s="225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142</v>
      </c>
      <c r="AU127" s="19" t="s">
        <v>83</v>
      </c>
    </row>
    <row r="128" s="2" customFormat="1" ht="24.15" customHeight="1">
      <c r="A128" s="40"/>
      <c r="B128" s="41"/>
      <c r="C128" s="262" t="s">
        <v>480</v>
      </c>
      <c r="D128" s="262" t="s">
        <v>363</v>
      </c>
      <c r="E128" s="263" t="s">
        <v>1620</v>
      </c>
      <c r="F128" s="264" t="s">
        <v>1621</v>
      </c>
      <c r="G128" s="265" t="s">
        <v>211</v>
      </c>
      <c r="H128" s="266">
        <v>5</v>
      </c>
      <c r="I128" s="267"/>
      <c r="J128" s="268">
        <f>ROUND(I128*H128,2)</f>
        <v>0</v>
      </c>
      <c r="K128" s="269"/>
      <c r="L128" s="270"/>
      <c r="M128" s="271" t="s">
        <v>19</v>
      </c>
      <c r="N128" s="272" t="s">
        <v>44</v>
      </c>
      <c r="O128" s="86"/>
      <c r="P128" s="217">
        <f>O128*H128</f>
        <v>0</v>
      </c>
      <c r="Q128" s="217">
        <v>9.0000000000000006E-05</v>
      </c>
      <c r="R128" s="217">
        <f>Q128*H128</f>
        <v>0.00045000000000000004</v>
      </c>
      <c r="S128" s="217">
        <v>0</v>
      </c>
      <c r="T128" s="21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9" t="s">
        <v>499</v>
      </c>
      <c r="AT128" s="219" t="s">
        <v>363</v>
      </c>
      <c r="AU128" s="219" t="s">
        <v>83</v>
      </c>
      <c r="AY128" s="19" t="s">
        <v>133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9" t="s">
        <v>81</v>
      </c>
      <c r="BK128" s="220">
        <f>ROUND(I128*H128,2)</f>
        <v>0</v>
      </c>
      <c r="BL128" s="19" t="s">
        <v>233</v>
      </c>
      <c r="BM128" s="219" t="s">
        <v>1622</v>
      </c>
    </row>
    <row r="129" s="2" customFormat="1" ht="44.25" customHeight="1">
      <c r="A129" s="40"/>
      <c r="B129" s="41"/>
      <c r="C129" s="207" t="s">
        <v>486</v>
      </c>
      <c r="D129" s="207" t="s">
        <v>136</v>
      </c>
      <c r="E129" s="208" t="s">
        <v>1623</v>
      </c>
      <c r="F129" s="209" t="s">
        <v>1624</v>
      </c>
      <c r="G129" s="210" t="s">
        <v>217</v>
      </c>
      <c r="H129" s="211">
        <v>110</v>
      </c>
      <c r="I129" s="212"/>
      <c r="J129" s="213">
        <f>ROUND(I129*H129,2)</f>
        <v>0</v>
      </c>
      <c r="K129" s="214"/>
      <c r="L129" s="46"/>
      <c r="M129" s="215" t="s">
        <v>19</v>
      </c>
      <c r="N129" s="216" t="s">
        <v>44</v>
      </c>
      <c r="O129" s="86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9" t="s">
        <v>233</v>
      </c>
      <c r="AT129" s="219" t="s">
        <v>136</v>
      </c>
      <c r="AU129" s="219" t="s">
        <v>83</v>
      </c>
      <c r="AY129" s="19" t="s">
        <v>133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9" t="s">
        <v>81</v>
      </c>
      <c r="BK129" s="220">
        <f>ROUND(I129*H129,2)</f>
        <v>0</v>
      </c>
      <c r="BL129" s="19" t="s">
        <v>233</v>
      </c>
      <c r="BM129" s="219" t="s">
        <v>1625</v>
      </c>
    </row>
    <row r="130" s="2" customFormat="1">
      <c r="A130" s="40"/>
      <c r="B130" s="41"/>
      <c r="C130" s="42"/>
      <c r="D130" s="221" t="s">
        <v>142</v>
      </c>
      <c r="E130" s="42"/>
      <c r="F130" s="222" t="s">
        <v>1626</v>
      </c>
      <c r="G130" s="42"/>
      <c r="H130" s="42"/>
      <c r="I130" s="223"/>
      <c r="J130" s="42"/>
      <c r="K130" s="42"/>
      <c r="L130" s="46"/>
      <c r="M130" s="224"/>
      <c r="N130" s="22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142</v>
      </c>
      <c r="AU130" s="19" t="s">
        <v>83</v>
      </c>
    </row>
    <row r="131" s="2" customFormat="1" ht="24.15" customHeight="1">
      <c r="A131" s="40"/>
      <c r="B131" s="41"/>
      <c r="C131" s="262" t="s">
        <v>493</v>
      </c>
      <c r="D131" s="262" t="s">
        <v>363</v>
      </c>
      <c r="E131" s="263" t="s">
        <v>1627</v>
      </c>
      <c r="F131" s="264" t="s">
        <v>1628</v>
      </c>
      <c r="G131" s="265" t="s">
        <v>217</v>
      </c>
      <c r="H131" s="266">
        <v>126.5</v>
      </c>
      <c r="I131" s="267"/>
      <c r="J131" s="268">
        <f>ROUND(I131*H131,2)</f>
        <v>0</v>
      </c>
      <c r="K131" s="269"/>
      <c r="L131" s="270"/>
      <c r="M131" s="271" t="s">
        <v>19</v>
      </c>
      <c r="N131" s="272" t="s">
        <v>44</v>
      </c>
      <c r="O131" s="86"/>
      <c r="P131" s="217">
        <f>O131*H131</f>
        <v>0</v>
      </c>
      <c r="Q131" s="217">
        <v>6.9999999999999994E-05</v>
      </c>
      <c r="R131" s="217">
        <f>Q131*H131</f>
        <v>0.008855</v>
      </c>
      <c r="S131" s="217">
        <v>0</v>
      </c>
      <c r="T131" s="21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9" t="s">
        <v>499</v>
      </c>
      <c r="AT131" s="219" t="s">
        <v>363</v>
      </c>
      <c r="AU131" s="219" t="s">
        <v>83</v>
      </c>
      <c r="AY131" s="19" t="s">
        <v>133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9" t="s">
        <v>81</v>
      </c>
      <c r="BK131" s="220">
        <f>ROUND(I131*H131,2)</f>
        <v>0</v>
      </c>
      <c r="BL131" s="19" t="s">
        <v>233</v>
      </c>
      <c r="BM131" s="219" t="s">
        <v>1629</v>
      </c>
    </row>
    <row r="132" s="13" customFormat="1">
      <c r="A132" s="13"/>
      <c r="B132" s="226"/>
      <c r="C132" s="227"/>
      <c r="D132" s="228" t="s">
        <v>144</v>
      </c>
      <c r="E132" s="229" t="s">
        <v>19</v>
      </c>
      <c r="F132" s="230" t="s">
        <v>1630</v>
      </c>
      <c r="G132" s="227"/>
      <c r="H132" s="231">
        <v>126.5</v>
      </c>
      <c r="I132" s="232"/>
      <c r="J132" s="227"/>
      <c r="K132" s="227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144</v>
      </c>
      <c r="AU132" s="237" t="s">
        <v>83</v>
      </c>
      <c r="AV132" s="13" t="s">
        <v>83</v>
      </c>
      <c r="AW132" s="13" t="s">
        <v>35</v>
      </c>
      <c r="AX132" s="13" t="s">
        <v>81</v>
      </c>
      <c r="AY132" s="237" t="s">
        <v>133</v>
      </c>
    </row>
    <row r="133" s="2" customFormat="1" ht="44.25" customHeight="1">
      <c r="A133" s="40"/>
      <c r="B133" s="41"/>
      <c r="C133" s="207" t="s">
        <v>499</v>
      </c>
      <c r="D133" s="207" t="s">
        <v>136</v>
      </c>
      <c r="E133" s="208" t="s">
        <v>1631</v>
      </c>
      <c r="F133" s="209" t="s">
        <v>1632</v>
      </c>
      <c r="G133" s="210" t="s">
        <v>217</v>
      </c>
      <c r="H133" s="211">
        <v>30</v>
      </c>
      <c r="I133" s="212"/>
      <c r="J133" s="213">
        <f>ROUND(I133*H133,2)</f>
        <v>0</v>
      </c>
      <c r="K133" s="214"/>
      <c r="L133" s="46"/>
      <c r="M133" s="215" t="s">
        <v>19</v>
      </c>
      <c r="N133" s="216" t="s">
        <v>44</v>
      </c>
      <c r="O133" s="86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9" t="s">
        <v>233</v>
      </c>
      <c r="AT133" s="219" t="s">
        <v>136</v>
      </c>
      <c r="AU133" s="219" t="s">
        <v>83</v>
      </c>
      <c r="AY133" s="19" t="s">
        <v>133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9" t="s">
        <v>81</v>
      </c>
      <c r="BK133" s="220">
        <f>ROUND(I133*H133,2)</f>
        <v>0</v>
      </c>
      <c r="BL133" s="19" t="s">
        <v>233</v>
      </c>
      <c r="BM133" s="219" t="s">
        <v>1633</v>
      </c>
    </row>
    <row r="134" s="2" customFormat="1">
      <c r="A134" s="40"/>
      <c r="B134" s="41"/>
      <c r="C134" s="42"/>
      <c r="D134" s="221" t="s">
        <v>142</v>
      </c>
      <c r="E134" s="42"/>
      <c r="F134" s="222" t="s">
        <v>1634</v>
      </c>
      <c r="G134" s="42"/>
      <c r="H134" s="42"/>
      <c r="I134" s="223"/>
      <c r="J134" s="42"/>
      <c r="K134" s="42"/>
      <c r="L134" s="46"/>
      <c r="M134" s="224"/>
      <c r="N134" s="225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142</v>
      </c>
      <c r="AU134" s="19" t="s">
        <v>83</v>
      </c>
    </row>
    <row r="135" s="2" customFormat="1" ht="24.15" customHeight="1">
      <c r="A135" s="40"/>
      <c r="B135" s="41"/>
      <c r="C135" s="262" t="s">
        <v>504</v>
      </c>
      <c r="D135" s="262" t="s">
        <v>363</v>
      </c>
      <c r="E135" s="263" t="s">
        <v>1635</v>
      </c>
      <c r="F135" s="264" t="s">
        <v>1636</v>
      </c>
      <c r="G135" s="265" t="s">
        <v>217</v>
      </c>
      <c r="H135" s="266">
        <v>34.5</v>
      </c>
      <c r="I135" s="267"/>
      <c r="J135" s="268">
        <f>ROUND(I135*H135,2)</f>
        <v>0</v>
      </c>
      <c r="K135" s="269"/>
      <c r="L135" s="270"/>
      <c r="M135" s="271" t="s">
        <v>19</v>
      </c>
      <c r="N135" s="272" t="s">
        <v>44</v>
      </c>
      <c r="O135" s="86"/>
      <c r="P135" s="217">
        <f>O135*H135</f>
        <v>0</v>
      </c>
      <c r="Q135" s="217">
        <v>0.00017000000000000001</v>
      </c>
      <c r="R135" s="217">
        <f>Q135*H135</f>
        <v>0.0058650000000000004</v>
      </c>
      <c r="S135" s="217">
        <v>0</v>
      </c>
      <c r="T135" s="21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9" t="s">
        <v>499</v>
      </c>
      <c r="AT135" s="219" t="s">
        <v>363</v>
      </c>
      <c r="AU135" s="219" t="s">
        <v>83</v>
      </c>
      <c r="AY135" s="19" t="s">
        <v>133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9" t="s">
        <v>81</v>
      </c>
      <c r="BK135" s="220">
        <f>ROUND(I135*H135,2)</f>
        <v>0</v>
      </c>
      <c r="BL135" s="19" t="s">
        <v>233</v>
      </c>
      <c r="BM135" s="219" t="s">
        <v>1637</v>
      </c>
    </row>
    <row r="136" s="13" customFormat="1">
      <c r="A136" s="13"/>
      <c r="B136" s="226"/>
      <c r="C136" s="227"/>
      <c r="D136" s="228" t="s">
        <v>144</v>
      </c>
      <c r="E136" s="229" t="s">
        <v>19</v>
      </c>
      <c r="F136" s="230" t="s">
        <v>1638</v>
      </c>
      <c r="G136" s="227"/>
      <c r="H136" s="231">
        <v>34.5</v>
      </c>
      <c r="I136" s="232"/>
      <c r="J136" s="227"/>
      <c r="K136" s="227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144</v>
      </c>
      <c r="AU136" s="237" t="s">
        <v>83</v>
      </c>
      <c r="AV136" s="13" t="s">
        <v>83</v>
      </c>
      <c r="AW136" s="13" t="s">
        <v>35</v>
      </c>
      <c r="AX136" s="13" t="s">
        <v>81</v>
      </c>
      <c r="AY136" s="237" t="s">
        <v>133</v>
      </c>
    </row>
    <row r="137" s="2" customFormat="1" ht="37.8" customHeight="1">
      <c r="A137" s="40"/>
      <c r="B137" s="41"/>
      <c r="C137" s="207" t="s">
        <v>512</v>
      </c>
      <c r="D137" s="207" t="s">
        <v>136</v>
      </c>
      <c r="E137" s="208" t="s">
        <v>1639</v>
      </c>
      <c r="F137" s="209" t="s">
        <v>1640</v>
      </c>
      <c r="G137" s="210" t="s">
        <v>217</v>
      </c>
      <c r="H137" s="211">
        <v>90</v>
      </c>
      <c r="I137" s="212"/>
      <c r="J137" s="213">
        <f>ROUND(I137*H137,2)</f>
        <v>0</v>
      </c>
      <c r="K137" s="214"/>
      <c r="L137" s="46"/>
      <c r="M137" s="215" t="s">
        <v>19</v>
      </c>
      <c r="N137" s="216" t="s">
        <v>44</v>
      </c>
      <c r="O137" s="86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9" t="s">
        <v>233</v>
      </c>
      <c r="AT137" s="219" t="s">
        <v>136</v>
      </c>
      <c r="AU137" s="219" t="s">
        <v>83</v>
      </c>
      <c r="AY137" s="19" t="s">
        <v>133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9" t="s">
        <v>81</v>
      </c>
      <c r="BK137" s="220">
        <f>ROUND(I137*H137,2)</f>
        <v>0</v>
      </c>
      <c r="BL137" s="19" t="s">
        <v>233</v>
      </c>
      <c r="BM137" s="219" t="s">
        <v>1641</v>
      </c>
    </row>
    <row r="138" s="2" customFormat="1">
      <c r="A138" s="40"/>
      <c r="B138" s="41"/>
      <c r="C138" s="42"/>
      <c r="D138" s="221" t="s">
        <v>142</v>
      </c>
      <c r="E138" s="42"/>
      <c r="F138" s="222" t="s">
        <v>1642</v>
      </c>
      <c r="G138" s="42"/>
      <c r="H138" s="42"/>
      <c r="I138" s="223"/>
      <c r="J138" s="42"/>
      <c r="K138" s="42"/>
      <c r="L138" s="46"/>
      <c r="M138" s="224"/>
      <c r="N138" s="225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142</v>
      </c>
      <c r="AU138" s="19" t="s">
        <v>83</v>
      </c>
    </row>
    <row r="139" s="2" customFormat="1" ht="37.8" customHeight="1">
      <c r="A139" s="40"/>
      <c r="B139" s="41"/>
      <c r="C139" s="262" t="s">
        <v>518</v>
      </c>
      <c r="D139" s="262" t="s">
        <v>363</v>
      </c>
      <c r="E139" s="263" t="s">
        <v>1643</v>
      </c>
      <c r="F139" s="264" t="s">
        <v>1644</v>
      </c>
      <c r="G139" s="265" t="s">
        <v>217</v>
      </c>
      <c r="H139" s="266">
        <v>103.5</v>
      </c>
      <c r="I139" s="267"/>
      <c r="J139" s="268">
        <f>ROUND(I139*H139,2)</f>
        <v>0</v>
      </c>
      <c r="K139" s="269"/>
      <c r="L139" s="270"/>
      <c r="M139" s="271" t="s">
        <v>19</v>
      </c>
      <c r="N139" s="272" t="s">
        <v>44</v>
      </c>
      <c r="O139" s="86"/>
      <c r="P139" s="217">
        <f>O139*H139</f>
        <v>0</v>
      </c>
      <c r="Q139" s="217">
        <v>0.00010000000000000001</v>
      </c>
      <c r="R139" s="217">
        <f>Q139*H139</f>
        <v>0.01035</v>
      </c>
      <c r="S139" s="217">
        <v>0</v>
      </c>
      <c r="T139" s="21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9" t="s">
        <v>499</v>
      </c>
      <c r="AT139" s="219" t="s">
        <v>363</v>
      </c>
      <c r="AU139" s="219" t="s">
        <v>83</v>
      </c>
      <c r="AY139" s="19" t="s">
        <v>133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9" t="s">
        <v>81</v>
      </c>
      <c r="BK139" s="220">
        <f>ROUND(I139*H139,2)</f>
        <v>0</v>
      </c>
      <c r="BL139" s="19" t="s">
        <v>233</v>
      </c>
      <c r="BM139" s="219" t="s">
        <v>1645</v>
      </c>
    </row>
    <row r="140" s="13" customFormat="1">
      <c r="A140" s="13"/>
      <c r="B140" s="226"/>
      <c r="C140" s="227"/>
      <c r="D140" s="228" t="s">
        <v>144</v>
      </c>
      <c r="E140" s="229" t="s">
        <v>19</v>
      </c>
      <c r="F140" s="230" t="s">
        <v>1646</v>
      </c>
      <c r="G140" s="227"/>
      <c r="H140" s="231">
        <v>103.5</v>
      </c>
      <c r="I140" s="232"/>
      <c r="J140" s="227"/>
      <c r="K140" s="227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144</v>
      </c>
      <c r="AU140" s="237" t="s">
        <v>83</v>
      </c>
      <c r="AV140" s="13" t="s">
        <v>83</v>
      </c>
      <c r="AW140" s="13" t="s">
        <v>35</v>
      </c>
      <c r="AX140" s="13" t="s">
        <v>81</v>
      </c>
      <c r="AY140" s="237" t="s">
        <v>133</v>
      </c>
    </row>
    <row r="141" s="2" customFormat="1" ht="37.8" customHeight="1">
      <c r="A141" s="40"/>
      <c r="B141" s="41"/>
      <c r="C141" s="207" t="s">
        <v>523</v>
      </c>
      <c r="D141" s="207" t="s">
        <v>136</v>
      </c>
      <c r="E141" s="208" t="s">
        <v>1647</v>
      </c>
      <c r="F141" s="209" t="s">
        <v>1648</v>
      </c>
      <c r="G141" s="210" t="s">
        <v>217</v>
      </c>
      <c r="H141" s="211">
        <v>75</v>
      </c>
      <c r="I141" s="212"/>
      <c r="J141" s="213">
        <f>ROUND(I141*H141,2)</f>
        <v>0</v>
      </c>
      <c r="K141" s="214"/>
      <c r="L141" s="46"/>
      <c r="M141" s="215" t="s">
        <v>19</v>
      </c>
      <c r="N141" s="216" t="s">
        <v>44</v>
      </c>
      <c r="O141" s="86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9" t="s">
        <v>233</v>
      </c>
      <c r="AT141" s="219" t="s">
        <v>136</v>
      </c>
      <c r="AU141" s="219" t="s">
        <v>83</v>
      </c>
      <c r="AY141" s="19" t="s">
        <v>133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9" t="s">
        <v>81</v>
      </c>
      <c r="BK141" s="220">
        <f>ROUND(I141*H141,2)</f>
        <v>0</v>
      </c>
      <c r="BL141" s="19" t="s">
        <v>233</v>
      </c>
      <c r="BM141" s="219" t="s">
        <v>1649</v>
      </c>
    </row>
    <row r="142" s="2" customFormat="1">
      <c r="A142" s="40"/>
      <c r="B142" s="41"/>
      <c r="C142" s="42"/>
      <c r="D142" s="221" t="s">
        <v>142</v>
      </c>
      <c r="E142" s="42"/>
      <c r="F142" s="222" t="s">
        <v>1650</v>
      </c>
      <c r="G142" s="42"/>
      <c r="H142" s="42"/>
      <c r="I142" s="223"/>
      <c r="J142" s="42"/>
      <c r="K142" s="42"/>
      <c r="L142" s="46"/>
      <c r="M142" s="224"/>
      <c r="N142" s="225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142</v>
      </c>
      <c r="AU142" s="19" t="s">
        <v>83</v>
      </c>
    </row>
    <row r="143" s="2" customFormat="1" ht="37.8" customHeight="1">
      <c r="A143" s="40"/>
      <c r="B143" s="41"/>
      <c r="C143" s="262" t="s">
        <v>529</v>
      </c>
      <c r="D143" s="262" t="s">
        <v>363</v>
      </c>
      <c r="E143" s="263" t="s">
        <v>1651</v>
      </c>
      <c r="F143" s="264" t="s">
        <v>1652</v>
      </c>
      <c r="G143" s="265" t="s">
        <v>217</v>
      </c>
      <c r="H143" s="266">
        <v>86.25</v>
      </c>
      <c r="I143" s="267"/>
      <c r="J143" s="268">
        <f>ROUND(I143*H143,2)</f>
        <v>0</v>
      </c>
      <c r="K143" s="269"/>
      <c r="L143" s="270"/>
      <c r="M143" s="271" t="s">
        <v>19</v>
      </c>
      <c r="N143" s="272" t="s">
        <v>44</v>
      </c>
      <c r="O143" s="86"/>
      <c r="P143" s="217">
        <f>O143*H143</f>
        <v>0</v>
      </c>
      <c r="Q143" s="217">
        <v>0.00012</v>
      </c>
      <c r="R143" s="217">
        <f>Q143*H143</f>
        <v>0.01035</v>
      </c>
      <c r="S143" s="217">
        <v>0</v>
      </c>
      <c r="T143" s="21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9" t="s">
        <v>499</v>
      </c>
      <c r="AT143" s="219" t="s">
        <v>363</v>
      </c>
      <c r="AU143" s="219" t="s">
        <v>83</v>
      </c>
      <c r="AY143" s="19" t="s">
        <v>133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9" t="s">
        <v>81</v>
      </c>
      <c r="BK143" s="220">
        <f>ROUND(I143*H143,2)</f>
        <v>0</v>
      </c>
      <c r="BL143" s="19" t="s">
        <v>233</v>
      </c>
      <c r="BM143" s="219" t="s">
        <v>1653</v>
      </c>
    </row>
    <row r="144" s="13" customFormat="1">
      <c r="A144" s="13"/>
      <c r="B144" s="226"/>
      <c r="C144" s="227"/>
      <c r="D144" s="228" t="s">
        <v>144</v>
      </c>
      <c r="E144" s="229" t="s">
        <v>19</v>
      </c>
      <c r="F144" s="230" t="s">
        <v>1654</v>
      </c>
      <c r="G144" s="227"/>
      <c r="H144" s="231">
        <v>86.25</v>
      </c>
      <c r="I144" s="232"/>
      <c r="J144" s="227"/>
      <c r="K144" s="227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144</v>
      </c>
      <c r="AU144" s="237" t="s">
        <v>83</v>
      </c>
      <c r="AV144" s="13" t="s">
        <v>83</v>
      </c>
      <c r="AW144" s="13" t="s">
        <v>35</v>
      </c>
      <c r="AX144" s="13" t="s">
        <v>81</v>
      </c>
      <c r="AY144" s="237" t="s">
        <v>133</v>
      </c>
    </row>
    <row r="145" s="2" customFormat="1" ht="37.8" customHeight="1">
      <c r="A145" s="40"/>
      <c r="B145" s="41"/>
      <c r="C145" s="207" t="s">
        <v>535</v>
      </c>
      <c r="D145" s="207" t="s">
        <v>136</v>
      </c>
      <c r="E145" s="208" t="s">
        <v>1655</v>
      </c>
      <c r="F145" s="209" t="s">
        <v>1656</v>
      </c>
      <c r="G145" s="210" t="s">
        <v>217</v>
      </c>
      <c r="H145" s="211">
        <v>825</v>
      </c>
      <c r="I145" s="212"/>
      <c r="J145" s="213">
        <f>ROUND(I145*H145,2)</f>
        <v>0</v>
      </c>
      <c r="K145" s="214"/>
      <c r="L145" s="46"/>
      <c r="M145" s="215" t="s">
        <v>19</v>
      </c>
      <c r="N145" s="216" t="s">
        <v>44</v>
      </c>
      <c r="O145" s="86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9" t="s">
        <v>233</v>
      </c>
      <c r="AT145" s="219" t="s">
        <v>136</v>
      </c>
      <c r="AU145" s="219" t="s">
        <v>83</v>
      </c>
      <c r="AY145" s="19" t="s">
        <v>133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9" t="s">
        <v>81</v>
      </c>
      <c r="BK145" s="220">
        <f>ROUND(I145*H145,2)</f>
        <v>0</v>
      </c>
      <c r="BL145" s="19" t="s">
        <v>233</v>
      </c>
      <c r="BM145" s="219" t="s">
        <v>1657</v>
      </c>
    </row>
    <row r="146" s="2" customFormat="1">
      <c r="A146" s="40"/>
      <c r="B146" s="41"/>
      <c r="C146" s="42"/>
      <c r="D146" s="221" t="s">
        <v>142</v>
      </c>
      <c r="E146" s="42"/>
      <c r="F146" s="222" t="s">
        <v>1658</v>
      </c>
      <c r="G146" s="42"/>
      <c r="H146" s="42"/>
      <c r="I146" s="223"/>
      <c r="J146" s="42"/>
      <c r="K146" s="42"/>
      <c r="L146" s="46"/>
      <c r="M146" s="224"/>
      <c r="N146" s="225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142</v>
      </c>
      <c r="AU146" s="19" t="s">
        <v>83</v>
      </c>
    </row>
    <row r="147" s="2" customFormat="1" ht="37.8" customHeight="1">
      <c r="A147" s="40"/>
      <c r="B147" s="41"/>
      <c r="C147" s="262" t="s">
        <v>542</v>
      </c>
      <c r="D147" s="262" t="s">
        <v>363</v>
      </c>
      <c r="E147" s="263" t="s">
        <v>1659</v>
      </c>
      <c r="F147" s="264" t="s">
        <v>1660</v>
      </c>
      <c r="G147" s="265" t="s">
        <v>217</v>
      </c>
      <c r="H147" s="266">
        <v>948.75</v>
      </c>
      <c r="I147" s="267"/>
      <c r="J147" s="268">
        <f>ROUND(I147*H147,2)</f>
        <v>0</v>
      </c>
      <c r="K147" s="269"/>
      <c r="L147" s="270"/>
      <c r="M147" s="271" t="s">
        <v>19</v>
      </c>
      <c r="N147" s="272" t="s">
        <v>44</v>
      </c>
      <c r="O147" s="86"/>
      <c r="P147" s="217">
        <f>O147*H147</f>
        <v>0</v>
      </c>
      <c r="Q147" s="217">
        <v>0.00016000000000000001</v>
      </c>
      <c r="R147" s="217">
        <f>Q147*H147</f>
        <v>0.15180000000000002</v>
      </c>
      <c r="S147" s="217">
        <v>0</v>
      </c>
      <c r="T147" s="21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9" t="s">
        <v>499</v>
      </c>
      <c r="AT147" s="219" t="s">
        <v>363</v>
      </c>
      <c r="AU147" s="219" t="s">
        <v>83</v>
      </c>
      <c r="AY147" s="19" t="s">
        <v>133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9" t="s">
        <v>81</v>
      </c>
      <c r="BK147" s="220">
        <f>ROUND(I147*H147,2)</f>
        <v>0</v>
      </c>
      <c r="BL147" s="19" t="s">
        <v>233</v>
      </c>
      <c r="BM147" s="219" t="s">
        <v>1661</v>
      </c>
    </row>
    <row r="148" s="13" customFormat="1">
      <c r="A148" s="13"/>
      <c r="B148" s="226"/>
      <c r="C148" s="227"/>
      <c r="D148" s="228" t="s">
        <v>144</v>
      </c>
      <c r="E148" s="229" t="s">
        <v>19</v>
      </c>
      <c r="F148" s="230" t="s">
        <v>1662</v>
      </c>
      <c r="G148" s="227"/>
      <c r="H148" s="231">
        <v>948.75</v>
      </c>
      <c r="I148" s="232"/>
      <c r="J148" s="227"/>
      <c r="K148" s="227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144</v>
      </c>
      <c r="AU148" s="237" t="s">
        <v>83</v>
      </c>
      <c r="AV148" s="13" t="s">
        <v>83</v>
      </c>
      <c r="AW148" s="13" t="s">
        <v>35</v>
      </c>
      <c r="AX148" s="13" t="s">
        <v>81</v>
      </c>
      <c r="AY148" s="237" t="s">
        <v>133</v>
      </c>
    </row>
    <row r="149" s="2" customFormat="1" ht="37.8" customHeight="1">
      <c r="A149" s="40"/>
      <c r="B149" s="41"/>
      <c r="C149" s="207" t="s">
        <v>549</v>
      </c>
      <c r="D149" s="207" t="s">
        <v>136</v>
      </c>
      <c r="E149" s="208" t="s">
        <v>1663</v>
      </c>
      <c r="F149" s="209" t="s">
        <v>1664</v>
      </c>
      <c r="G149" s="210" t="s">
        <v>217</v>
      </c>
      <c r="H149" s="211">
        <v>460</v>
      </c>
      <c r="I149" s="212"/>
      <c r="J149" s="213">
        <f>ROUND(I149*H149,2)</f>
        <v>0</v>
      </c>
      <c r="K149" s="214"/>
      <c r="L149" s="46"/>
      <c r="M149" s="215" t="s">
        <v>19</v>
      </c>
      <c r="N149" s="216" t="s">
        <v>44</v>
      </c>
      <c r="O149" s="86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9" t="s">
        <v>233</v>
      </c>
      <c r="AT149" s="219" t="s">
        <v>136</v>
      </c>
      <c r="AU149" s="219" t="s">
        <v>83</v>
      </c>
      <c r="AY149" s="19" t="s">
        <v>133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9" t="s">
        <v>81</v>
      </c>
      <c r="BK149" s="220">
        <f>ROUND(I149*H149,2)</f>
        <v>0</v>
      </c>
      <c r="BL149" s="19" t="s">
        <v>233</v>
      </c>
      <c r="BM149" s="219" t="s">
        <v>1665</v>
      </c>
    </row>
    <row r="150" s="2" customFormat="1">
      <c r="A150" s="40"/>
      <c r="B150" s="41"/>
      <c r="C150" s="42"/>
      <c r="D150" s="221" t="s">
        <v>142</v>
      </c>
      <c r="E150" s="42"/>
      <c r="F150" s="222" t="s">
        <v>1666</v>
      </c>
      <c r="G150" s="42"/>
      <c r="H150" s="42"/>
      <c r="I150" s="223"/>
      <c r="J150" s="42"/>
      <c r="K150" s="42"/>
      <c r="L150" s="46"/>
      <c r="M150" s="224"/>
      <c r="N150" s="225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142</v>
      </c>
      <c r="AU150" s="19" t="s">
        <v>83</v>
      </c>
    </row>
    <row r="151" s="2" customFormat="1" ht="37.8" customHeight="1">
      <c r="A151" s="40"/>
      <c r="B151" s="41"/>
      <c r="C151" s="262" t="s">
        <v>555</v>
      </c>
      <c r="D151" s="262" t="s">
        <v>363</v>
      </c>
      <c r="E151" s="263" t="s">
        <v>1667</v>
      </c>
      <c r="F151" s="264" t="s">
        <v>1668</v>
      </c>
      <c r="G151" s="265" t="s">
        <v>217</v>
      </c>
      <c r="H151" s="266">
        <v>276</v>
      </c>
      <c r="I151" s="267"/>
      <c r="J151" s="268">
        <f>ROUND(I151*H151,2)</f>
        <v>0</v>
      </c>
      <c r="K151" s="269"/>
      <c r="L151" s="270"/>
      <c r="M151" s="271" t="s">
        <v>19</v>
      </c>
      <c r="N151" s="272" t="s">
        <v>44</v>
      </c>
      <c r="O151" s="86"/>
      <c r="P151" s="217">
        <f>O151*H151</f>
        <v>0</v>
      </c>
      <c r="Q151" s="217">
        <v>0.00017000000000000001</v>
      </c>
      <c r="R151" s="217">
        <f>Q151*H151</f>
        <v>0.046920000000000003</v>
      </c>
      <c r="S151" s="217">
        <v>0</v>
      </c>
      <c r="T151" s="218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9" t="s">
        <v>499</v>
      </c>
      <c r="AT151" s="219" t="s">
        <v>363</v>
      </c>
      <c r="AU151" s="219" t="s">
        <v>83</v>
      </c>
      <c r="AY151" s="19" t="s">
        <v>133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9" t="s">
        <v>81</v>
      </c>
      <c r="BK151" s="220">
        <f>ROUND(I151*H151,2)</f>
        <v>0</v>
      </c>
      <c r="BL151" s="19" t="s">
        <v>233</v>
      </c>
      <c r="BM151" s="219" t="s">
        <v>1669</v>
      </c>
    </row>
    <row r="152" s="13" customFormat="1">
      <c r="A152" s="13"/>
      <c r="B152" s="226"/>
      <c r="C152" s="227"/>
      <c r="D152" s="228" t="s">
        <v>144</v>
      </c>
      <c r="E152" s="229" t="s">
        <v>19</v>
      </c>
      <c r="F152" s="230" t="s">
        <v>1670</v>
      </c>
      <c r="G152" s="227"/>
      <c r="H152" s="231">
        <v>276</v>
      </c>
      <c r="I152" s="232"/>
      <c r="J152" s="227"/>
      <c r="K152" s="227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144</v>
      </c>
      <c r="AU152" s="237" t="s">
        <v>83</v>
      </c>
      <c r="AV152" s="13" t="s">
        <v>83</v>
      </c>
      <c r="AW152" s="13" t="s">
        <v>35</v>
      </c>
      <c r="AX152" s="13" t="s">
        <v>81</v>
      </c>
      <c r="AY152" s="237" t="s">
        <v>133</v>
      </c>
    </row>
    <row r="153" s="2" customFormat="1" ht="37.8" customHeight="1">
      <c r="A153" s="40"/>
      <c r="B153" s="41"/>
      <c r="C153" s="262" t="s">
        <v>561</v>
      </c>
      <c r="D153" s="262" t="s">
        <v>363</v>
      </c>
      <c r="E153" s="263" t="s">
        <v>1671</v>
      </c>
      <c r="F153" s="264" t="s">
        <v>1672</v>
      </c>
      <c r="G153" s="265" t="s">
        <v>217</v>
      </c>
      <c r="H153" s="266">
        <v>253</v>
      </c>
      <c r="I153" s="267"/>
      <c r="J153" s="268">
        <f>ROUND(I153*H153,2)</f>
        <v>0</v>
      </c>
      <c r="K153" s="269"/>
      <c r="L153" s="270"/>
      <c r="M153" s="271" t="s">
        <v>19</v>
      </c>
      <c r="N153" s="272" t="s">
        <v>44</v>
      </c>
      <c r="O153" s="86"/>
      <c r="P153" s="217">
        <f>O153*H153</f>
        <v>0</v>
      </c>
      <c r="Q153" s="217">
        <v>0.00022000000000000001</v>
      </c>
      <c r="R153" s="217">
        <f>Q153*H153</f>
        <v>0.055660000000000001</v>
      </c>
      <c r="S153" s="217">
        <v>0</v>
      </c>
      <c r="T153" s="21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9" t="s">
        <v>499</v>
      </c>
      <c r="AT153" s="219" t="s">
        <v>363</v>
      </c>
      <c r="AU153" s="219" t="s">
        <v>83</v>
      </c>
      <c r="AY153" s="19" t="s">
        <v>133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9" t="s">
        <v>81</v>
      </c>
      <c r="BK153" s="220">
        <f>ROUND(I153*H153,2)</f>
        <v>0</v>
      </c>
      <c r="BL153" s="19" t="s">
        <v>233</v>
      </c>
      <c r="BM153" s="219" t="s">
        <v>1673</v>
      </c>
    </row>
    <row r="154" s="13" customFormat="1">
      <c r="A154" s="13"/>
      <c r="B154" s="226"/>
      <c r="C154" s="227"/>
      <c r="D154" s="228" t="s">
        <v>144</v>
      </c>
      <c r="E154" s="229" t="s">
        <v>19</v>
      </c>
      <c r="F154" s="230" t="s">
        <v>1674</v>
      </c>
      <c r="G154" s="227"/>
      <c r="H154" s="231">
        <v>253</v>
      </c>
      <c r="I154" s="232"/>
      <c r="J154" s="227"/>
      <c r="K154" s="227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144</v>
      </c>
      <c r="AU154" s="237" t="s">
        <v>83</v>
      </c>
      <c r="AV154" s="13" t="s">
        <v>83</v>
      </c>
      <c r="AW154" s="13" t="s">
        <v>35</v>
      </c>
      <c r="AX154" s="13" t="s">
        <v>81</v>
      </c>
      <c r="AY154" s="237" t="s">
        <v>133</v>
      </c>
    </row>
    <row r="155" s="2" customFormat="1" ht="44.25" customHeight="1">
      <c r="A155" s="40"/>
      <c r="B155" s="41"/>
      <c r="C155" s="207" t="s">
        <v>533</v>
      </c>
      <c r="D155" s="207" t="s">
        <v>136</v>
      </c>
      <c r="E155" s="208" t="s">
        <v>1675</v>
      </c>
      <c r="F155" s="209" t="s">
        <v>1676</v>
      </c>
      <c r="G155" s="210" t="s">
        <v>217</v>
      </c>
      <c r="H155" s="211">
        <v>190</v>
      </c>
      <c r="I155" s="212"/>
      <c r="J155" s="213">
        <f>ROUND(I155*H155,2)</f>
        <v>0</v>
      </c>
      <c r="K155" s="214"/>
      <c r="L155" s="46"/>
      <c r="M155" s="215" t="s">
        <v>19</v>
      </c>
      <c r="N155" s="216" t="s">
        <v>44</v>
      </c>
      <c r="O155" s="86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9" t="s">
        <v>233</v>
      </c>
      <c r="AT155" s="219" t="s">
        <v>136</v>
      </c>
      <c r="AU155" s="219" t="s">
        <v>83</v>
      </c>
      <c r="AY155" s="19" t="s">
        <v>133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9" t="s">
        <v>81</v>
      </c>
      <c r="BK155" s="220">
        <f>ROUND(I155*H155,2)</f>
        <v>0</v>
      </c>
      <c r="BL155" s="19" t="s">
        <v>233</v>
      </c>
      <c r="BM155" s="219" t="s">
        <v>1677</v>
      </c>
    </row>
    <row r="156" s="2" customFormat="1">
      <c r="A156" s="40"/>
      <c r="B156" s="41"/>
      <c r="C156" s="42"/>
      <c r="D156" s="221" t="s">
        <v>142</v>
      </c>
      <c r="E156" s="42"/>
      <c r="F156" s="222" t="s">
        <v>1678</v>
      </c>
      <c r="G156" s="42"/>
      <c r="H156" s="42"/>
      <c r="I156" s="223"/>
      <c r="J156" s="42"/>
      <c r="K156" s="42"/>
      <c r="L156" s="46"/>
      <c r="M156" s="224"/>
      <c r="N156" s="225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142</v>
      </c>
      <c r="AU156" s="19" t="s">
        <v>83</v>
      </c>
    </row>
    <row r="157" s="2" customFormat="1" ht="44.25" customHeight="1">
      <c r="A157" s="40"/>
      <c r="B157" s="41"/>
      <c r="C157" s="262" t="s">
        <v>571</v>
      </c>
      <c r="D157" s="262" t="s">
        <v>363</v>
      </c>
      <c r="E157" s="263" t="s">
        <v>1679</v>
      </c>
      <c r="F157" s="264" t="s">
        <v>1680</v>
      </c>
      <c r="G157" s="265" t="s">
        <v>217</v>
      </c>
      <c r="H157" s="266">
        <v>218.5</v>
      </c>
      <c r="I157" s="267"/>
      <c r="J157" s="268">
        <f>ROUND(I157*H157,2)</f>
        <v>0</v>
      </c>
      <c r="K157" s="269"/>
      <c r="L157" s="270"/>
      <c r="M157" s="271" t="s">
        <v>19</v>
      </c>
      <c r="N157" s="272" t="s">
        <v>44</v>
      </c>
      <c r="O157" s="86"/>
      <c r="P157" s="217">
        <f>O157*H157</f>
        <v>0</v>
      </c>
      <c r="Q157" s="217">
        <v>6.9999999999999994E-05</v>
      </c>
      <c r="R157" s="217">
        <f>Q157*H157</f>
        <v>0.015294999999999998</v>
      </c>
      <c r="S157" s="217">
        <v>0</v>
      </c>
      <c r="T157" s="218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9" t="s">
        <v>499</v>
      </c>
      <c r="AT157" s="219" t="s">
        <v>363</v>
      </c>
      <c r="AU157" s="219" t="s">
        <v>83</v>
      </c>
      <c r="AY157" s="19" t="s">
        <v>133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9" t="s">
        <v>81</v>
      </c>
      <c r="BK157" s="220">
        <f>ROUND(I157*H157,2)</f>
        <v>0</v>
      </c>
      <c r="BL157" s="19" t="s">
        <v>233</v>
      </c>
      <c r="BM157" s="219" t="s">
        <v>1681</v>
      </c>
    </row>
    <row r="158" s="13" customFormat="1">
      <c r="A158" s="13"/>
      <c r="B158" s="226"/>
      <c r="C158" s="227"/>
      <c r="D158" s="228" t="s">
        <v>144</v>
      </c>
      <c r="E158" s="229" t="s">
        <v>19</v>
      </c>
      <c r="F158" s="230" t="s">
        <v>1682</v>
      </c>
      <c r="G158" s="227"/>
      <c r="H158" s="231">
        <v>218.5</v>
      </c>
      <c r="I158" s="232"/>
      <c r="J158" s="227"/>
      <c r="K158" s="227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144</v>
      </c>
      <c r="AU158" s="237" t="s">
        <v>83</v>
      </c>
      <c r="AV158" s="13" t="s">
        <v>83</v>
      </c>
      <c r="AW158" s="13" t="s">
        <v>35</v>
      </c>
      <c r="AX158" s="13" t="s">
        <v>81</v>
      </c>
      <c r="AY158" s="237" t="s">
        <v>133</v>
      </c>
    </row>
    <row r="159" s="2" customFormat="1" ht="33" customHeight="1">
      <c r="A159" s="40"/>
      <c r="B159" s="41"/>
      <c r="C159" s="207" t="s">
        <v>576</v>
      </c>
      <c r="D159" s="207" t="s">
        <v>136</v>
      </c>
      <c r="E159" s="208" t="s">
        <v>1683</v>
      </c>
      <c r="F159" s="209" t="s">
        <v>1684</v>
      </c>
      <c r="G159" s="210" t="s">
        <v>211</v>
      </c>
      <c r="H159" s="211">
        <v>122</v>
      </c>
      <c r="I159" s="212"/>
      <c r="J159" s="213">
        <f>ROUND(I159*H159,2)</f>
        <v>0</v>
      </c>
      <c r="K159" s="214"/>
      <c r="L159" s="46"/>
      <c r="M159" s="215" t="s">
        <v>19</v>
      </c>
      <c r="N159" s="216" t="s">
        <v>44</v>
      </c>
      <c r="O159" s="86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9" t="s">
        <v>233</v>
      </c>
      <c r="AT159" s="219" t="s">
        <v>136</v>
      </c>
      <c r="AU159" s="219" t="s">
        <v>83</v>
      </c>
      <c r="AY159" s="19" t="s">
        <v>133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9" t="s">
        <v>81</v>
      </c>
      <c r="BK159" s="220">
        <f>ROUND(I159*H159,2)</f>
        <v>0</v>
      </c>
      <c r="BL159" s="19" t="s">
        <v>233</v>
      </c>
      <c r="BM159" s="219" t="s">
        <v>1685</v>
      </c>
    </row>
    <row r="160" s="2" customFormat="1">
      <c r="A160" s="40"/>
      <c r="B160" s="41"/>
      <c r="C160" s="42"/>
      <c r="D160" s="221" t="s">
        <v>142</v>
      </c>
      <c r="E160" s="42"/>
      <c r="F160" s="222" t="s">
        <v>1686</v>
      </c>
      <c r="G160" s="42"/>
      <c r="H160" s="42"/>
      <c r="I160" s="223"/>
      <c r="J160" s="42"/>
      <c r="K160" s="42"/>
      <c r="L160" s="46"/>
      <c r="M160" s="224"/>
      <c r="N160" s="225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142</v>
      </c>
      <c r="AU160" s="19" t="s">
        <v>83</v>
      </c>
    </row>
    <row r="161" s="2" customFormat="1" ht="33" customHeight="1">
      <c r="A161" s="40"/>
      <c r="B161" s="41"/>
      <c r="C161" s="207" t="s">
        <v>600</v>
      </c>
      <c r="D161" s="207" t="s">
        <v>136</v>
      </c>
      <c r="E161" s="208" t="s">
        <v>1687</v>
      </c>
      <c r="F161" s="209" t="s">
        <v>1688</v>
      </c>
      <c r="G161" s="210" t="s">
        <v>211</v>
      </c>
      <c r="H161" s="211">
        <v>4</v>
      </c>
      <c r="I161" s="212"/>
      <c r="J161" s="213">
        <f>ROUND(I161*H161,2)</f>
        <v>0</v>
      </c>
      <c r="K161" s="214"/>
      <c r="L161" s="46"/>
      <c r="M161" s="215" t="s">
        <v>19</v>
      </c>
      <c r="N161" s="216" t="s">
        <v>44</v>
      </c>
      <c r="O161" s="86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9" t="s">
        <v>233</v>
      </c>
      <c r="AT161" s="219" t="s">
        <v>136</v>
      </c>
      <c r="AU161" s="219" t="s">
        <v>83</v>
      </c>
      <c r="AY161" s="19" t="s">
        <v>133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9" t="s">
        <v>81</v>
      </c>
      <c r="BK161" s="220">
        <f>ROUND(I161*H161,2)</f>
        <v>0</v>
      </c>
      <c r="BL161" s="19" t="s">
        <v>233</v>
      </c>
      <c r="BM161" s="219" t="s">
        <v>1689</v>
      </c>
    </row>
    <row r="162" s="2" customFormat="1">
      <c r="A162" s="40"/>
      <c r="B162" s="41"/>
      <c r="C162" s="42"/>
      <c r="D162" s="221" t="s">
        <v>142</v>
      </c>
      <c r="E162" s="42"/>
      <c r="F162" s="222" t="s">
        <v>1690</v>
      </c>
      <c r="G162" s="42"/>
      <c r="H162" s="42"/>
      <c r="I162" s="223"/>
      <c r="J162" s="42"/>
      <c r="K162" s="42"/>
      <c r="L162" s="46"/>
      <c r="M162" s="224"/>
      <c r="N162" s="225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142</v>
      </c>
      <c r="AU162" s="19" t="s">
        <v>83</v>
      </c>
    </row>
    <row r="163" s="2" customFormat="1" ht="33" customHeight="1">
      <c r="A163" s="40"/>
      <c r="B163" s="41"/>
      <c r="C163" s="207" t="s">
        <v>605</v>
      </c>
      <c r="D163" s="207" t="s">
        <v>136</v>
      </c>
      <c r="E163" s="208" t="s">
        <v>1691</v>
      </c>
      <c r="F163" s="209" t="s">
        <v>1692</v>
      </c>
      <c r="G163" s="210" t="s">
        <v>211</v>
      </c>
      <c r="H163" s="211">
        <v>1</v>
      </c>
      <c r="I163" s="212"/>
      <c r="J163" s="213">
        <f>ROUND(I163*H163,2)</f>
        <v>0</v>
      </c>
      <c r="K163" s="214"/>
      <c r="L163" s="46"/>
      <c r="M163" s="215" t="s">
        <v>19</v>
      </c>
      <c r="N163" s="216" t="s">
        <v>44</v>
      </c>
      <c r="O163" s="86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9" t="s">
        <v>233</v>
      </c>
      <c r="AT163" s="219" t="s">
        <v>136</v>
      </c>
      <c r="AU163" s="219" t="s">
        <v>83</v>
      </c>
      <c r="AY163" s="19" t="s">
        <v>133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9" t="s">
        <v>81</v>
      </c>
      <c r="BK163" s="220">
        <f>ROUND(I163*H163,2)</f>
        <v>0</v>
      </c>
      <c r="BL163" s="19" t="s">
        <v>233</v>
      </c>
      <c r="BM163" s="219" t="s">
        <v>1693</v>
      </c>
    </row>
    <row r="164" s="2" customFormat="1">
      <c r="A164" s="40"/>
      <c r="B164" s="41"/>
      <c r="C164" s="42"/>
      <c r="D164" s="221" t="s">
        <v>142</v>
      </c>
      <c r="E164" s="42"/>
      <c r="F164" s="222" t="s">
        <v>1694</v>
      </c>
      <c r="G164" s="42"/>
      <c r="H164" s="42"/>
      <c r="I164" s="223"/>
      <c r="J164" s="42"/>
      <c r="K164" s="42"/>
      <c r="L164" s="46"/>
      <c r="M164" s="224"/>
      <c r="N164" s="225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142</v>
      </c>
      <c r="AU164" s="19" t="s">
        <v>83</v>
      </c>
    </row>
    <row r="165" s="2" customFormat="1" ht="24.15" customHeight="1">
      <c r="A165" s="40"/>
      <c r="B165" s="41"/>
      <c r="C165" s="262" t="s">
        <v>611</v>
      </c>
      <c r="D165" s="262" t="s">
        <v>363</v>
      </c>
      <c r="E165" s="263" t="s">
        <v>1695</v>
      </c>
      <c r="F165" s="264" t="s">
        <v>1696</v>
      </c>
      <c r="G165" s="265" t="s">
        <v>211</v>
      </c>
      <c r="H165" s="266">
        <v>1</v>
      </c>
      <c r="I165" s="267"/>
      <c r="J165" s="268">
        <f>ROUND(I165*H165,2)</f>
        <v>0</v>
      </c>
      <c r="K165" s="269"/>
      <c r="L165" s="270"/>
      <c r="M165" s="271" t="s">
        <v>19</v>
      </c>
      <c r="N165" s="272" t="s">
        <v>44</v>
      </c>
      <c r="O165" s="86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9" t="s">
        <v>499</v>
      </c>
      <c r="AT165" s="219" t="s">
        <v>363</v>
      </c>
      <c r="AU165" s="219" t="s">
        <v>83</v>
      </c>
      <c r="AY165" s="19" t="s">
        <v>133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9" t="s">
        <v>81</v>
      </c>
      <c r="BK165" s="220">
        <f>ROUND(I165*H165,2)</f>
        <v>0</v>
      </c>
      <c r="BL165" s="19" t="s">
        <v>233</v>
      </c>
      <c r="BM165" s="219" t="s">
        <v>1697</v>
      </c>
    </row>
    <row r="166" s="2" customFormat="1" ht="49.05" customHeight="1">
      <c r="A166" s="40"/>
      <c r="B166" s="41"/>
      <c r="C166" s="207" t="s">
        <v>617</v>
      </c>
      <c r="D166" s="207" t="s">
        <v>136</v>
      </c>
      <c r="E166" s="208" t="s">
        <v>1698</v>
      </c>
      <c r="F166" s="209" t="s">
        <v>1699</v>
      </c>
      <c r="G166" s="210" t="s">
        <v>211</v>
      </c>
      <c r="H166" s="211">
        <v>3</v>
      </c>
      <c r="I166" s="212"/>
      <c r="J166" s="213">
        <f>ROUND(I166*H166,2)</f>
        <v>0</v>
      </c>
      <c r="K166" s="214"/>
      <c r="L166" s="46"/>
      <c r="M166" s="215" t="s">
        <v>19</v>
      </c>
      <c r="N166" s="216" t="s">
        <v>44</v>
      </c>
      <c r="O166" s="86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9" t="s">
        <v>233</v>
      </c>
      <c r="AT166" s="219" t="s">
        <v>136</v>
      </c>
      <c r="AU166" s="219" t="s">
        <v>83</v>
      </c>
      <c r="AY166" s="19" t="s">
        <v>133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9" t="s">
        <v>81</v>
      </c>
      <c r="BK166" s="220">
        <f>ROUND(I166*H166,2)</f>
        <v>0</v>
      </c>
      <c r="BL166" s="19" t="s">
        <v>233</v>
      </c>
      <c r="BM166" s="219" t="s">
        <v>1700</v>
      </c>
    </row>
    <row r="167" s="2" customFormat="1">
      <c r="A167" s="40"/>
      <c r="B167" s="41"/>
      <c r="C167" s="42"/>
      <c r="D167" s="221" t="s">
        <v>142</v>
      </c>
      <c r="E167" s="42"/>
      <c r="F167" s="222" t="s">
        <v>1701</v>
      </c>
      <c r="G167" s="42"/>
      <c r="H167" s="42"/>
      <c r="I167" s="223"/>
      <c r="J167" s="42"/>
      <c r="K167" s="42"/>
      <c r="L167" s="46"/>
      <c r="M167" s="224"/>
      <c r="N167" s="225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142</v>
      </c>
      <c r="AU167" s="19" t="s">
        <v>83</v>
      </c>
    </row>
    <row r="168" s="2" customFormat="1" ht="24.15" customHeight="1">
      <c r="A168" s="40"/>
      <c r="B168" s="41"/>
      <c r="C168" s="262" t="s">
        <v>623</v>
      </c>
      <c r="D168" s="262" t="s">
        <v>363</v>
      </c>
      <c r="E168" s="263" t="s">
        <v>1702</v>
      </c>
      <c r="F168" s="264" t="s">
        <v>1703</v>
      </c>
      <c r="G168" s="265" t="s">
        <v>211</v>
      </c>
      <c r="H168" s="266">
        <v>3</v>
      </c>
      <c r="I168" s="267"/>
      <c r="J168" s="268">
        <f>ROUND(I168*H168,2)</f>
        <v>0</v>
      </c>
      <c r="K168" s="269"/>
      <c r="L168" s="270"/>
      <c r="M168" s="271" t="s">
        <v>19</v>
      </c>
      <c r="N168" s="272" t="s">
        <v>44</v>
      </c>
      <c r="O168" s="86"/>
      <c r="P168" s="217">
        <f>O168*H168</f>
        <v>0</v>
      </c>
      <c r="Q168" s="217">
        <v>4.0000000000000003E-05</v>
      </c>
      <c r="R168" s="217">
        <f>Q168*H168</f>
        <v>0.00012000000000000002</v>
      </c>
      <c r="S168" s="217">
        <v>0</v>
      </c>
      <c r="T168" s="218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9" t="s">
        <v>499</v>
      </c>
      <c r="AT168" s="219" t="s">
        <v>363</v>
      </c>
      <c r="AU168" s="219" t="s">
        <v>83</v>
      </c>
      <c r="AY168" s="19" t="s">
        <v>133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9" t="s">
        <v>81</v>
      </c>
      <c r="BK168" s="220">
        <f>ROUND(I168*H168,2)</f>
        <v>0</v>
      </c>
      <c r="BL168" s="19" t="s">
        <v>233</v>
      </c>
      <c r="BM168" s="219" t="s">
        <v>1704</v>
      </c>
    </row>
    <row r="169" s="2" customFormat="1" ht="16.5" customHeight="1">
      <c r="A169" s="40"/>
      <c r="B169" s="41"/>
      <c r="C169" s="262" t="s">
        <v>630</v>
      </c>
      <c r="D169" s="262" t="s">
        <v>363</v>
      </c>
      <c r="E169" s="263" t="s">
        <v>1705</v>
      </c>
      <c r="F169" s="264" t="s">
        <v>1706</v>
      </c>
      <c r="G169" s="265" t="s">
        <v>211</v>
      </c>
      <c r="H169" s="266">
        <v>3</v>
      </c>
      <c r="I169" s="267"/>
      <c r="J169" s="268">
        <f>ROUND(I169*H169,2)</f>
        <v>0</v>
      </c>
      <c r="K169" s="269"/>
      <c r="L169" s="270"/>
      <c r="M169" s="271" t="s">
        <v>19</v>
      </c>
      <c r="N169" s="272" t="s">
        <v>44</v>
      </c>
      <c r="O169" s="86"/>
      <c r="P169" s="217">
        <f>O169*H169</f>
        <v>0</v>
      </c>
      <c r="Q169" s="217">
        <v>3.0000000000000001E-05</v>
      </c>
      <c r="R169" s="217">
        <f>Q169*H169</f>
        <v>9.0000000000000006E-05</v>
      </c>
      <c r="S169" s="217">
        <v>0</v>
      </c>
      <c r="T169" s="218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9" t="s">
        <v>499</v>
      </c>
      <c r="AT169" s="219" t="s">
        <v>363</v>
      </c>
      <c r="AU169" s="219" t="s">
        <v>83</v>
      </c>
      <c r="AY169" s="19" t="s">
        <v>133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9" t="s">
        <v>81</v>
      </c>
      <c r="BK169" s="220">
        <f>ROUND(I169*H169,2)</f>
        <v>0</v>
      </c>
      <c r="BL169" s="19" t="s">
        <v>233</v>
      </c>
      <c r="BM169" s="219" t="s">
        <v>1707</v>
      </c>
    </row>
    <row r="170" s="2" customFormat="1" ht="16.5" customHeight="1">
      <c r="A170" s="40"/>
      <c r="B170" s="41"/>
      <c r="C170" s="262" t="s">
        <v>635</v>
      </c>
      <c r="D170" s="262" t="s">
        <v>363</v>
      </c>
      <c r="E170" s="263" t="s">
        <v>1708</v>
      </c>
      <c r="F170" s="264" t="s">
        <v>1709</v>
      </c>
      <c r="G170" s="265" t="s">
        <v>211</v>
      </c>
      <c r="H170" s="266">
        <v>3</v>
      </c>
      <c r="I170" s="267"/>
      <c r="J170" s="268">
        <f>ROUND(I170*H170,2)</f>
        <v>0</v>
      </c>
      <c r="K170" s="269"/>
      <c r="L170" s="270"/>
      <c r="M170" s="271" t="s">
        <v>19</v>
      </c>
      <c r="N170" s="272" t="s">
        <v>44</v>
      </c>
      <c r="O170" s="86"/>
      <c r="P170" s="217">
        <f>O170*H170</f>
        <v>0</v>
      </c>
      <c r="Q170" s="217">
        <v>1.0000000000000001E-05</v>
      </c>
      <c r="R170" s="217">
        <f>Q170*H170</f>
        <v>3.0000000000000004E-05</v>
      </c>
      <c r="S170" s="217">
        <v>0</v>
      </c>
      <c r="T170" s="218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9" t="s">
        <v>499</v>
      </c>
      <c r="AT170" s="219" t="s">
        <v>363</v>
      </c>
      <c r="AU170" s="219" t="s">
        <v>83</v>
      </c>
      <c r="AY170" s="19" t="s">
        <v>133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9" t="s">
        <v>81</v>
      </c>
      <c r="BK170" s="220">
        <f>ROUND(I170*H170,2)</f>
        <v>0</v>
      </c>
      <c r="BL170" s="19" t="s">
        <v>233</v>
      </c>
      <c r="BM170" s="219" t="s">
        <v>1710</v>
      </c>
    </row>
    <row r="171" s="2" customFormat="1" ht="49.05" customHeight="1">
      <c r="A171" s="40"/>
      <c r="B171" s="41"/>
      <c r="C171" s="207" t="s">
        <v>644</v>
      </c>
      <c r="D171" s="207" t="s">
        <v>136</v>
      </c>
      <c r="E171" s="208" t="s">
        <v>1711</v>
      </c>
      <c r="F171" s="209" t="s">
        <v>1712</v>
      </c>
      <c r="G171" s="210" t="s">
        <v>211</v>
      </c>
      <c r="H171" s="211">
        <v>2</v>
      </c>
      <c r="I171" s="212"/>
      <c r="J171" s="213">
        <f>ROUND(I171*H171,2)</f>
        <v>0</v>
      </c>
      <c r="K171" s="214"/>
      <c r="L171" s="46"/>
      <c r="M171" s="215" t="s">
        <v>19</v>
      </c>
      <c r="N171" s="216" t="s">
        <v>44</v>
      </c>
      <c r="O171" s="86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9" t="s">
        <v>233</v>
      </c>
      <c r="AT171" s="219" t="s">
        <v>136</v>
      </c>
      <c r="AU171" s="219" t="s">
        <v>83</v>
      </c>
      <c r="AY171" s="19" t="s">
        <v>133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9" t="s">
        <v>81</v>
      </c>
      <c r="BK171" s="220">
        <f>ROUND(I171*H171,2)</f>
        <v>0</v>
      </c>
      <c r="BL171" s="19" t="s">
        <v>233</v>
      </c>
      <c r="BM171" s="219" t="s">
        <v>1713</v>
      </c>
    </row>
    <row r="172" s="2" customFormat="1">
      <c r="A172" s="40"/>
      <c r="B172" s="41"/>
      <c r="C172" s="42"/>
      <c r="D172" s="221" t="s">
        <v>142</v>
      </c>
      <c r="E172" s="42"/>
      <c r="F172" s="222" t="s">
        <v>1714</v>
      </c>
      <c r="G172" s="42"/>
      <c r="H172" s="42"/>
      <c r="I172" s="223"/>
      <c r="J172" s="42"/>
      <c r="K172" s="42"/>
      <c r="L172" s="46"/>
      <c r="M172" s="224"/>
      <c r="N172" s="225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142</v>
      </c>
      <c r="AU172" s="19" t="s">
        <v>83</v>
      </c>
    </row>
    <row r="173" s="2" customFormat="1" ht="24.15" customHeight="1">
      <c r="A173" s="40"/>
      <c r="B173" s="41"/>
      <c r="C173" s="262" t="s">
        <v>649</v>
      </c>
      <c r="D173" s="262" t="s">
        <v>363</v>
      </c>
      <c r="E173" s="263" t="s">
        <v>1715</v>
      </c>
      <c r="F173" s="264" t="s">
        <v>1716</v>
      </c>
      <c r="G173" s="265" t="s">
        <v>211</v>
      </c>
      <c r="H173" s="266">
        <v>2</v>
      </c>
      <c r="I173" s="267"/>
      <c r="J173" s="268">
        <f>ROUND(I173*H173,2)</f>
        <v>0</v>
      </c>
      <c r="K173" s="269"/>
      <c r="L173" s="270"/>
      <c r="M173" s="271" t="s">
        <v>19</v>
      </c>
      <c r="N173" s="272" t="s">
        <v>44</v>
      </c>
      <c r="O173" s="86"/>
      <c r="P173" s="217">
        <f>O173*H173</f>
        <v>0</v>
      </c>
      <c r="Q173" s="217">
        <v>4.0000000000000003E-05</v>
      </c>
      <c r="R173" s="217">
        <f>Q173*H173</f>
        <v>8.0000000000000007E-05</v>
      </c>
      <c r="S173" s="217">
        <v>0</v>
      </c>
      <c r="T173" s="218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9" t="s">
        <v>499</v>
      </c>
      <c r="AT173" s="219" t="s">
        <v>363</v>
      </c>
      <c r="AU173" s="219" t="s">
        <v>83</v>
      </c>
      <c r="AY173" s="19" t="s">
        <v>133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9" t="s">
        <v>81</v>
      </c>
      <c r="BK173" s="220">
        <f>ROUND(I173*H173,2)</f>
        <v>0</v>
      </c>
      <c r="BL173" s="19" t="s">
        <v>233</v>
      </c>
      <c r="BM173" s="219" t="s">
        <v>1717</v>
      </c>
    </row>
    <row r="174" s="2" customFormat="1" ht="16.5" customHeight="1">
      <c r="A174" s="40"/>
      <c r="B174" s="41"/>
      <c r="C174" s="262" t="s">
        <v>655</v>
      </c>
      <c r="D174" s="262" t="s">
        <v>363</v>
      </c>
      <c r="E174" s="263" t="s">
        <v>1705</v>
      </c>
      <c r="F174" s="264" t="s">
        <v>1706</v>
      </c>
      <c r="G174" s="265" t="s">
        <v>211</v>
      </c>
      <c r="H174" s="266">
        <v>2</v>
      </c>
      <c r="I174" s="267"/>
      <c r="J174" s="268">
        <f>ROUND(I174*H174,2)</f>
        <v>0</v>
      </c>
      <c r="K174" s="269"/>
      <c r="L174" s="270"/>
      <c r="M174" s="271" t="s">
        <v>19</v>
      </c>
      <c r="N174" s="272" t="s">
        <v>44</v>
      </c>
      <c r="O174" s="86"/>
      <c r="P174" s="217">
        <f>O174*H174</f>
        <v>0</v>
      </c>
      <c r="Q174" s="217">
        <v>3.0000000000000001E-05</v>
      </c>
      <c r="R174" s="217">
        <f>Q174*H174</f>
        <v>6.0000000000000002E-05</v>
      </c>
      <c r="S174" s="217">
        <v>0</v>
      </c>
      <c r="T174" s="218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9" t="s">
        <v>499</v>
      </c>
      <c r="AT174" s="219" t="s">
        <v>363</v>
      </c>
      <c r="AU174" s="219" t="s">
        <v>83</v>
      </c>
      <c r="AY174" s="19" t="s">
        <v>133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9" t="s">
        <v>81</v>
      </c>
      <c r="BK174" s="220">
        <f>ROUND(I174*H174,2)</f>
        <v>0</v>
      </c>
      <c r="BL174" s="19" t="s">
        <v>233</v>
      </c>
      <c r="BM174" s="219" t="s">
        <v>1718</v>
      </c>
    </row>
    <row r="175" s="2" customFormat="1" ht="16.5" customHeight="1">
      <c r="A175" s="40"/>
      <c r="B175" s="41"/>
      <c r="C175" s="262" t="s">
        <v>660</v>
      </c>
      <c r="D175" s="262" t="s">
        <v>363</v>
      </c>
      <c r="E175" s="263" t="s">
        <v>1708</v>
      </c>
      <c r="F175" s="264" t="s">
        <v>1709</v>
      </c>
      <c r="G175" s="265" t="s">
        <v>211</v>
      </c>
      <c r="H175" s="266">
        <v>2</v>
      </c>
      <c r="I175" s="267"/>
      <c r="J175" s="268">
        <f>ROUND(I175*H175,2)</f>
        <v>0</v>
      </c>
      <c r="K175" s="269"/>
      <c r="L175" s="270"/>
      <c r="M175" s="271" t="s">
        <v>19</v>
      </c>
      <c r="N175" s="272" t="s">
        <v>44</v>
      </c>
      <c r="O175" s="86"/>
      <c r="P175" s="217">
        <f>O175*H175</f>
        <v>0</v>
      </c>
      <c r="Q175" s="217">
        <v>1.0000000000000001E-05</v>
      </c>
      <c r="R175" s="217">
        <f>Q175*H175</f>
        <v>2.0000000000000002E-05</v>
      </c>
      <c r="S175" s="217">
        <v>0</v>
      </c>
      <c r="T175" s="218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9" t="s">
        <v>499</v>
      </c>
      <c r="AT175" s="219" t="s">
        <v>363</v>
      </c>
      <c r="AU175" s="219" t="s">
        <v>83</v>
      </c>
      <c r="AY175" s="19" t="s">
        <v>133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9" t="s">
        <v>81</v>
      </c>
      <c r="BK175" s="220">
        <f>ROUND(I175*H175,2)</f>
        <v>0</v>
      </c>
      <c r="BL175" s="19" t="s">
        <v>233</v>
      </c>
      <c r="BM175" s="219" t="s">
        <v>1719</v>
      </c>
    </row>
    <row r="176" s="2" customFormat="1" ht="49.05" customHeight="1">
      <c r="A176" s="40"/>
      <c r="B176" s="41"/>
      <c r="C176" s="207" t="s">
        <v>667</v>
      </c>
      <c r="D176" s="207" t="s">
        <v>136</v>
      </c>
      <c r="E176" s="208" t="s">
        <v>1720</v>
      </c>
      <c r="F176" s="209" t="s">
        <v>1721</v>
      </c>
      <c r="G176" s="210" t="s">
        <v>211</v>
      </c>
      <c r="H176" s="211">
        <v>2</v>
      </c>
      <c r="I176" s="212"/>
      <c r="J176" s="213">
        <f>ROUND(I176*H176,2)</f>
        <v>0</v>
      </c>
      <c r="K176" s="214"/>
      <c r="L176" s="46"/>
      <c r="M176" s="215" t="s">
        <v>19</v>
      </c>
      <c r="N176" s="216" t="s">
        <v>44</v>
      </c>
      <c r="O176" s="86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9" t="s">
        <v>233</v>
      </c>
      <c r="AT176" s="219" t="s">
        <v>136</v>
      </c>
      <c r="AU176" s="219" t="s">
        <v>83</v>
      </c>
      <c r="AY176" s="19" t="s">
        <v>133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9" t="s">
        <v>81</v>
      </c>
      <c r="BK176" s="220">
        <f>ROUND(I176*H176,2)</f>
        <v>0</v>
      </c>
      <c r="BL176" s="19" t="s">
        <v>233</v>
      </c>
      <c r="BM176" s="219" t="s">
        <v>1722</v>
      </c>
    </row>
    <row r="177" s="2" customFormat="1">
      <c r="A177" s="40"/>
      <c r="B177" s="41"/>
      <c r="C177" s="42"/>
      <c r="D177" s="221" t="s">
        <v>142</v>
      </c>
      <c r="E177" s="42"/>
      <c r="F177" s="222" t="s">
        <v>1723</v>
      </c>
      <c r="G177" s="42"/>
      <c r="H177" s="42"/>
      <c r="I177" s="223"/>
      <c r="J177" s="42"/>
      <c r="K177" s="42"/>
      <c r="L177" s="46"/>
      <c r="M177" s="224"/>
      <c r="N177" s="225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142</v>
      </c>
      <c r="AU177" s="19" t="s">
        <v>83</v>
      </c>
    </row>
    <row r="178" s="2" customFormat="1" ht="24.15" customHeight="1">
      <c r="A178" s="40"/>
      <c r="B178" s="41"/>
      <c r="C178" s="262" t="s">
        <v>671</v>
      </c>
      <c r="D178" s="262" t="s">
        <v>363</v>
      </c>
      <c r="E178" s="263" t="s">
        <v>1724</v>
      </c>
      <c r="F178" s="264" t="s">
        <v>1725</v>
      </c>
      <c r="G178" s="265" t="s">
        <v>211</v>
      </c>
      <c r="H178" s="266">
        <v>2</v>
      </c>
      <c r="I178" s="267"/>
      <c r="J178" s="268">
        <f>ROUND(I178*H178,2)</f>
        <v>0</v>
      </c>
      <c r="K178" s="269"/>
      <c r="L178" s="270"/>
      <c r="M178" s="271" t="s">
        <v>19</v>
      </c>
      <c r="N178" s="272" t="s">
        <v>44</v>
      </c>
      <c r="O178" s="86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9" t="s">
        <v>499</v>
      </c>
      <c r="AT178" s="219" t="s">
        <v>363</v>
      </c>
      <c r="AU178" s="219" t="s">
        <v>83</v>
      </c>
      <c r="AY178" s="19" t="s">
        <v>133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9" t="s">
        <v>81</v>
      </c>
      <c r="BK178" s="220">
        <f>ROUND(I178*H178,2)</f>
        <v>0</v>
      </c>
      <c r="BL178" s="19" t="s">
        <v>233</v>
      </c>
      <c r="BM178" s="219" t="s">
        <v>1726</v>
      </c>
    </row>
    <row r="179" s="2" customFormat="1" ht="16.5" customHeight="1">
      <c r="A179" s="40"/>
      <c r="B179" s="41"/>
      <c r="C179" s="262" t="s">
        <v>682</v>
      </c>
      <c r="D179" s="262" t="s">
        <v>363</v>
      </c>
      <c r="E179" s="263" t="s">
        <v>1727</v>
      </c>
      <c r="F179" s="264" t="s">
        <v>1728</v>
      </c>
      <c r="G179" s="265" t="s">
        <v>211</v>
      </c>
      <c r="H179" s="266">
        <v>2</v>
      </c>
      <c r="I179" s="267"/>
      <c r="J179" s="268">
        <f>ROUND(I179*H179,2)</f>
        <v>0</v>
      </c>
      <c r="K179" s="269"/>
      <c r="L179" s="270"/>
      <c r="M179" s="271" t="s">
        <v>19</v>
      </c>
      <c r="N179" s="272" t="s">
        <v>44</v>
      </c>
      <c r="O179" s="86"/>
      <c r="P179" s="217">
        <f>O179*H179</f>
        <v>0</v>
      </c>
      <c r="Q179" s="217">
        <v>3.0000000000000001E-05</v>
      </c>
      <c r="R179" s="217">
        <f>Q179*H179</f>
        <v>6.0000000000000002E-05</v>
      </c>
      <c r="S179" s="217">
        <v>0</v>
      </c>
      <c r="T179" s="218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9" t="s">
        <v>499</v>
      </c>
      <c r="AT179" s="219" t="s">
        <v>363</v>
      </c>
      <c r="AU179" s="219" t="s">
        <v>83</v>
      </c>
      <c r="AY179" s="19" t="s">
        <v>133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9" t="s">
        <v>81</v>
      </c>
      <c r="BK179" s="220">
        <f>ROUND(I179*H179,2)</f>
        <v>0</v>
      </c>
      <c r="BL179" s="19" t="s">
        <v>233</v>
      </c>
      <c r="BM179" s="219" t="s">
        <v>1729</v>
      </c>
    </row>
    <row r="180" s="2" customFormat="1" ht="16.5" customHeight="1">
      <c r="A180" s="40"/>
      <c r="B180" s="41"/>
      <c r="C180" s="262" t="s">
        <v>686</v>
      </c>
      <c r="D180" s="262" t="s">
        <v>363</v>
      </c>
      <c r="E180" s="263" t="s">
        <v>1708</v>
      </c>
      <c r="F180" s="264" t="s">
        <v>1709</v>
      </c>
      <c r="G180" s="265" t="s">
        <v>211</v>
      </c>
      <c r="H180" s="266">
        <v>2</v>
      </c>
      <c r="I180" s="267"/>
      <c r="J180" s="268">
        <f>ROUND(I180*H180,2)</f>
        <v>0</v>
      </c>
      <c r="K180" s="269"/>
      <c r="L180" s="270"/>
      <c r="M180" s="271" t="s">
        <v>19</v>
      </c>
      <c r="N180" s="272" t="s">
        <v>44</v>
      </c>
      <c r="O180" s="86"/>
      <c r="P180" s="217">
        <f>O180*H180</f>
        <v>0</v>
      </c>
      <c r="Q180" s="217">
        <v>1.0000000000000001E-05</v>
      </c>
      <c r="R180" s="217">
        <f>Q180*H180</f>
        <v>2.0000000000000002E-05</v>
      </c>
      <c r="S180" s="217">
        <v>0</v>
      </c>
      <c r="T180" s="218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9" t="s">
        <v>499</v>
      </c>
      <c r="AT180" s="219" t="s">
        <v>363</v>
      </c>
      <c r="AU180" s="219" t="s">
        <v>83</v>
      </c>
      <c r="AY180" s="19" t="s">
        <v>133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9" t="s">
        <v>81</v>
      </c>
      <c r="BK180" s="220">
        <f>ROUND(I180*H180,2)</f>
        <v>0</v>
      </c>
      <c r="BL180" s="19" t="s">
        <v>233</v>
      </c>
      <c r="BM180" s="219" t="s">
        <v>1730</v>
      </c>
    </row>
    <row r="181" s="2" customFormat="1" ht="24.15" customHeight="1">
      <c r="A181" s="40"/>
      <c r="B181" s="41"/>
      <c r="C181" s="207" t="s">
        <v>694</v>
      </c>
      <c r="D181" s="207" t="s">
        <v>136</v>
      </c>
      <c r="E181" s="208" t="s">
        <v>1731</v>
      </c>
      <c r="F181" s="209" t="s">
        <v>1732</v>
      </c>
      <c r="G181" s="210" t="s">
        <v>211</v>
      </c>
      <c r="H181" s="211">
        <v>6</v>
      </c>
      <c r="I181" s="212"/>
      <c r="J181" s="213">
        <f>ROUND(I181*H181,2)</f>
        <v>0</v>
      </c>
      <c r="K181" s="214"/>
      <c r="L181" s="46"/>
      <c r="M181" s="215" t="s">
        <v>19</v>
      </c>
      <c r="N181" s="216" t="s">
        <v>44</v>
      </c>
      <c r="O181" s="86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9" t="s">
        <v>233</v>
      </c>
      <c r="AT181" s="219" t="s">
        <v>136</v>
      </c>
      <c r="AU181" s="219" t="s">
        <v>83</v>
      </c>
      <c r="AY181" s="19" t="s">
        <v>133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9" t="s">
        <v>81</v>
      </c>
      <c r="BK181" s="220">
        <f>ROUND(I181*H181,2)</f>
        <v>0</v>
      </c>
      <c r="BL181" s="19" t="s">
        <v>233</v>
      </c>
      <c r="BM181" s="219" t="s">
        <v>1733</v>
      </c>
    </row>
    <row r="182" s="2" customFormat="1">
      <c r="A182" s="40"/>
      <c r="B182" s="41"/>
      <c r="C182" s="42"/>
      <c r="D182" s="221" t="s">
        <v>142</v>
      </c>
      <c r="E182" s="42"/>
      <c r="F182" s="222" t="s">
        <v>1734</v>
      </c>
      <c r="G182" s="42"/>
      <c r="H182" s="42"/>
      <c r="I182" s="223"/>
      <c r="J182" s="42"/>
      <c r="K182" s="42"/>
      <c r="L182" s="46"/>
      <c r="M182" s="224"/>
      <c r="N182" s="225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142</v>
      </c>
      <c r="AU182" s="19" t="s">
        <v>83</v>
      </c>
    </row>
    <row r="183" s="2" customFormat="1" ht="16.5" customHeight="1">
      <c r="A183" s="40"/>
      <c r="B183" s="41"/>
      <c r="C183" s="262" t="s">
        <v>698</v>
      </c>
      <c r="D183" s="262" t="s">
        <v>363</v>
      </c>
      <c r="E183" s="263" t="s">
        <v>1735</v>
      </c>
      <c r="F183" s="264" t="s">
        <v>1736</v>
      </c>
      <c r="G183" s="265" t="s">
        <v>211</v>
      </c>
      <c r="H183" s="266">
        <v>3</v>
      </c>
      <c r="I183" s="267"/>
      <c r="J183" s="268">
        <f>ROUND(I183*H183,2)</f>
        <v>0</v>
      </c>
      <c r="K183" s="269"/>
      <c r="L183" s="270"/>
      <c r="M183" s="271" t="s">
        <v>19</v>
      </c>
      <c r="N183" s="272" t="s">
        <v>44</v>
      </c>
      <c r="O183" s="86"/>
      <c r="P183" s="217">
        <f>O183*H183</f>
        <v>0</v>
      </c>
      <c r="Q183" s="217">
        <v>1.0000000000000001E-05</v>
      </c>
      <c r="R183" s="217">
        <f>Q183*H183</f>
        <v>3.0000000000000004E-05</v>
      </c>
      <c r="S183" s="217">
        <v>0</v>
      </c>
      <c r="T183" s="218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9" t="s">
        <v>499</v>
      </c>
      <c r="AT183" s="219" t="s">
        <v>363</v>
      </c>
      <c r="AU183" s="219" t="s">
        <v>83</v>
      </c>
      <c r="AY183" s="19" t="s">
        <v>133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9" t="s">
        <v>81</v>
      </c>
      <c r="BK183" s="220">
        <f>ROUND(I183*H183,2)</f>
        <v>0</v>
      </c>
      <c r="BL183" s="19" t="s">
        <v>233</v>
      </c>
      <c r="BM183" s="219" t="s">
        <v>1737</v>
      </c>
    </row>
    <row r="184" s="2" customFormat="1" ht="16.5" customHeight="1">
      <c r="A184" s="40"/>
      <c r="B184" s="41"/>
      <c r="C184" s="262" t="s">
        <v>709</v>
      </c>
      <c r="D184" s="262" t="s">
        <v>363</v>
      </c>
      <c r="E184" s="263" t="s">
        <v>1738</v>
      </c>
      <c r="F184" s="264" t="s">
        <v>1739</v>
      </c>
      <c r="G184" s="265" t="s">
        <v>211</v>
      </c>
      <c r="H184" s="266">
        <v>1</v>
      </c>
      <c r="I184" s="267"/>
      <c r="J184" s="268">
        <f>ROUND(I184*H184,2)</f>
        <v>0</v>
      </c>
      <c r="K184" s="269"/>
      <c r="L184" s="270"/>
      <c r="M184" s="271" t="s">
        <v>19</v>
      </c>
      <c r="N184" s="272" t="s">
        <v>44</v>
      </c>
      <c r="O184" s="86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9" t="s">
        <v>499</v>
      </c>
      <c r="AT184" s="219" t="s">
        <v>363</v>
      </c>
      <c r="AU184" s="219" t="s">
        <v>83</v>
      </c>
      <c r="AY184" s="19" t="s">
        <v>133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9" t="s">
        <v>81</v>
      </c>
      <c r="BK184" s="220">
        <f>ROUND(I184*H184,2)</f>
        <v>0</v>
      </c>
      <c r="BL184" s="19" t="s">
        <v>233</v>
      </c>
      <c r="BM184" s="219" t="s">
        <v>1740</v>
      </c>
    </row>
    <row r="185" s="2" customFormat="1" ht="21.75" customHeight="1">
      <c r="A185" s="40"/>
      <c r="B185" s="41"/>
      <c r="C185" s="262" t="s">
        <v>713</v>
      </c>
      <c r="D185" s="262" t="s">
        <v>363</v>
      </c>
      <c r="E185" s="263" t="s">
        <v>1741</v>
      </c>
      <c r="F185" s="264" t="s">
        <v>1742</v>
      </c>
      <c r="G185" s="265" t="s">
        <v>211</v>
      </c>
      <c r="H185" s="266">
        <v>2</v>
      </c>
      <c r="I185" s="267"/>
      <c r="J185" s="268">
        <f>ROUND(I185*H185,2)</f>
        <v>0</v>
      </c>
      <c r="K185" s="269"/>
      <c r="L185" s="270"/>
      <c r="M185" s="271" t="s">
        <v>19</v>
      </c>
      <c r="N185" s="272" t="s">
        <v>44</v>
      </c>
      <c r="O185" s="86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9" t="s">
        <v>499</v>
      </c>
      <c r="AT185" s="219" t="s">
        <v>363</v>
      </c>
      <c r="AU185" s="219" t="s">
        <v>83</v>
      </c>
      <c r="AY185" s="19" t="s">
        <v>133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9" t="s">
        <v>81</v>
      </c>
      <c r="BK185" s="220">
        <f>ROUND(I185*H185,2)</f>
        <v>0</v>
      </c>
      <c r="BL185" s="19" t="s">
        <v>233</v>
      </c>
      <c r="BM185" s="219" t="s">
        <v>1743</v>
      </c>
    </row>
    <row r="186" s="2" customFormat="1" ht="49.05" customHeight="1">
      <c r="A186" s="40"/>
      <c r="B186" s="41"/>
      <c r="C186" s="207" t="s">
        <v>717</v>
      </c>
      <c r="D186" s="207" t="s">
        <v>136</v>
      </c>
      <c r="E186" s="208" t="s">
        <v>1744</v>
      </c>
      <c r="F186" s="209" t="s">
        <v>1745</v>
      </c>
      <c r="G186" s="210" t="s">
        <v>211</v>
      </c>
      <c r="H186" s="211">
        <v>95</v>
      </c>
      <c r="I186" s="212"/>
      <c r="J186" s="213">
        <f>ROUND(I186*H186,2)</f>
        <v>0</v>
      </c>
      <c r="K186" s="214"/>
      <c r="L186" s="46"/>
      <c r="M186" s="215" t="s">
        <v>19</v>
      </c>
      <c r="N186" s="216" t="s">
        <v>44</v>
      </c>
      <c r="O186" s="86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9" t="s">
        <v>233</v>
      </c>
      <c r="AT186" s="219" t="s">
        <v>136</v>
      </c>
      <c r="AU186" s="219" t="s">
        <v>83</v>
      </c>
      <c r="AY186" s="19" t="s">
        <v>133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9" t="s">
        <v>81</v>
      </c>
      <c r="BK186" s="220">
        <f>ROUND(I186*H186,2)</f>
        <v>0</v>
      </c>
      <c r="BL186" s="19" t="s">
        <v>233</v>
      </c>
      <c r="BM186" s="219" t="s">
        <v>1746</v>
      </c>
    </row>
    <row r="187" s="2" customFormat="1">
      <c r="A187" s="40"/>
      <c r="B187" s="41"/>
      <c r="C187" s="42"/>
      <c r="D187" s="221" t="s">
        <v>142</v>
      </c>
      <c r="E187" s="42"/>
      <c r="F187" s="222" t="s">
        <v>1747</v>
      </c>
      <c r="G187" s="42"/>
      <c r="H187" s="42"/>
      <c r="I187" s="223"/>
      <c r="J187" s="42"/>
      <c r="K187" s="42"/>
      <c r="L187" s="46"/>
      <c r="M187" s="224"/>
      <c r="N187" s="225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142</v>
      </c>
      <c r="AU187" s="19" t="s">
        <v>83</v>
      </c>
    </row>
    <row r="188" s="2" customFormat="1" ht="24.15" customHeight="1">
      <c r="A188" s="40"/>
      <c r="B188" s="41"/>
      <c r="C188" s="262" t="s">
        <v>719</v>
      </c>
      <c r="D188" s="262" t="s">
        <v>363</v>
      </c>
      <c r="E188" s="263" t="s">
        <v>1748</v>
      </c>
      <c r="F188" s="264" t="s">
        <v>1749</v>
      </c>
      <c r="G188" s="265" t="s">
        <v>211</v>
      </c>
      <c r="H188" s="266">
        <v>82</v>
      </c>
      <c r="I188" s="267"/>
      <c r="J188" s="268">
        <f>ROUND(I188*H188,2)</f>
        <v>0</v>
      </c>
      <c r="K188" s="269"/>
      <c r="L188" s="270"/>
      <c r="M188" s="271" t="s">
        <v>19</v>
      </c>
      <c r="N188" s="272" t="s">
        <v>44</v>
      </c>
      <c r="O188" s="86"/>
      <c r="P188" s="217">
        <f>O188*H188</f>
        <v>0</v>
      </c>
      <c r="Q188" s="217">
        <v>6.0000000000000002E-05</v>
      </c>
      <c r="R188" s="217">
        <f>Q188*H188</f>
        <v>0.0049199999999999999</v>
      </c>
      <c r="S188" s="217">
        <v>0</v>
      </c>
      <c r="T188" s="218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9" t="s">
        <v>499</v>
      </c>
      <c r="AT188" s="219" t="s">
        <v>363</v>
      </c>
      <c r="AU188" s="219" t="s">
        <v>83</v>
      </c>
      <c r="AY188" s="19" t="s">
        <v>133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9" t="s">
        <v>81</v>
      </c>
      <c r="BK188" s="220">
        <f>ROUND(I188*H188,2)</f>
        <v>0</v>
      </c>
      <c r="BL188" s="19" t="s">
        <v>233</v>
      </c>
      <c r="BM188" s="219" t="s">
        <v>1750</v>
      </c>
    </row>
    <row r="189" s="2" customFormat="1" ht="37.8" customHeight="1">
      <c r="A189" s="40"/>
      <c r="B189" s="41"/>
      <c r="C189" s="262" t="s">
        <v>723</v>
      </c>
      <c r="D189" s="262" t="s">
        <v>363</v>
      </c>
      <c r="E189" s="263" t="s">
        <v>1751</v>
      </c>
      <c r="F189" s="264" t="s">
        <v>1752</v>
      </c>
      <c r="G189" s="265" t="s">
        <v>211</v>
      </c>
      <c r="H189" s="266">
        <v>13</v>
      </c>
      <c r="I189" s="267"/>
      <c r="J189" s="268">
        <f>ROUND(I189*H189,2)</f>
        <v>0</v>
      </c>
      <c r="K189" s="269"/>
      <c r="L189" s="270"/>
      <c r="M189" s="271" t="s">
        <v>19</v>
      </c>
      <c r="N189" s="272" t="s">
        <v>44</v>
      </c>
      <c r="O189" s="86"/>
      <c r="P189" s="217">
        <f>O189*H189</f>
        <v>0</v>
      </c>
      <c r="Q189" s="217">
        <v>6.9999999999999994E-05</v>
      </c>
      <c r="R189" s="217">
        <f>Q189*H189</f>
        <v>0.00090999999999999989</v>
      </c>
      <c r="S189" s="217">
        <v>0</v>
      </c>
      <c r="T189" s="218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9" t="s">
        <v>499</v>
      </c>
      <c r="AT189" s="219" t="s">
        <v>363</v>
      </c>
      <c r="AU189" s="219" t="s">
        <v>83</v>
      </c>
      <c r="AY189" s="19" t="s">
        <v>133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9" t="s">
        <v>81</v>
      </c>
      <c r="BK189" s="220">
        <f>ROUND(I189*H189,2)</f>
        <v>0</v>
      </c>
      <c r="BL189" s="19" t="s">
        <v>233</v>
      </c>
      <c r="BM189" s="219" t="s">
        <v>1753</v>
      </c>
    </row>
    <row r="190" s="2" customFormat="1" ht="16.5" customHeight="1">
      <c r="A190" s="40"/>
      <c r="B190" s="41"/>
      <c r="C190" s="262" t="s">
        <v>730</v>
      </c>
      <c r="D190" s="262" t="s">
        <v>363</v>
      </c>
      <c r="E190" s="263" t="s">
        <v>1708</v>
      </c>
      <c r="F190" s="264" t="s">
        <v>1709</v>
      </c>
      <c r="G190" s="265" t="s">
        <v>211</v>
      </c>
      <c r="H190" s="266">
        <v>95</v>
      </c>
      <c r="I190" s="267"/>
      <c r="J190" s="268">
        <f>ROUND(I190*H190,2)</f>
        <v>0</v>
      </c>
      <c r="K190" s="269"/>
      <c r="L190" s="270"/>
      <c r="M190" s="271" t="s">
        <v>19</v>
      </c>
      <c r="N190" s="272" t="s">
        <v>44</v>
      </c>
      <c r="O190" s="86"/>
      <c r="P190" s="217">
        <f>O190*H190</f>
        <v>0</v>
      </c>
      <c r="Q190" s="217">
        <v>1.0000000000000001E-05</v>
      </c>
      <c r="R190" s="217">
        <f>Q190*H190</f>
        <v>0.00095000000000000011</v>
      </c>
      <c r="S190" s="217">
        <v>0</v>
      </c>
      <c r="T190" s="218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9" t="s">
        <v>499</v>
      </c>
      <c r="AT190" s="219" t="s">
        <v>363</v>
      </c>
      <c r="AU190" s="219" t="s">
        <v>83</v>
      </c>
      <c r="AY190" s="19" t="s">
        <v>133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9" t="s">
        <v>81</v>
      </c>
      <c r="BK190" s="220">
        <f>ROUND(I190*H190,2)</f>
        <v>0</v>
      </c>
      <c r="BL190" s="19" t="s">
        <v>233</v>
      </c>
      <c r="BM190" s="219" t="s">
        <v>1754</v>
      </c>
    </row>
    <row r="191" s="2" customFormat="1" ht="49.05" customHeight="1">
      <c r="A191" s="40"/>
      <c r="B191" s="41"/>
      <c r="C191" s="207" t="s">
        <v>739</v>
      </c>
      <c r="D191" s="207" t="s">
        <v>136</v>
      </c>
      <c r="E191" s="208" t="s">
        <v>1755</v>
      </c>
      <c r="F191" s="209" t="s">
        <v>1756</v>
      </c>
      <c r="G191" s="210" t="s">
        <v>211</v>
      </c>
      <c r="H191" s="211">
        <v>6</v>
      </c>
      <c r="I191" s="212"/>
      <c r="J191" s="213">
        <f>ROUND(I191*H191,2)</f>
        <v>0</v>
      </c>
      <c r="K191" s="214"/>
      <c r="L191" s="46"/>
      <c r="M191" s="215" t="s">
        <v>19</v>
      </c>
      <c r="N191" s="216" t="s">
        <v>44</v>
      </c>
      <c r="O191" s="86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9" t="s">
        <v>233</v>
      </c>
      <c r="AT191" s="219" t="s">
        <v>136</v>
      </c>
      <c r="AU191" s="219" t="s">
        <v>83</v>
      </c>
      <c r="AY191" s="19" t="s">
        <v>133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9" t="s">
        <v>81</v>
      </c>
      <c r="BK191" s="220">
        <f>ROUND(I191*H191,2)</f>
        <v>0</v>
      </c>
      <c r="BL191" s="19" t="s">
        <v>233</v>
      </c>
      <c r="BM191" s="219" t="s">
        <v>1757</v>
      </c>
    </row>
    <row r="192" s="2" customFormat="1">
      <c r="A192" s="40"/>
      <c r="B192" s="41"/>
      <c r="C192" s="42"/>
      <c r="D192" s="221" t="s">
        <v>142</v>
      </c>
      <c r="E192" s="42"/>
      <c r="F192" s="222" t="s">
        <v>1758</v>
      </c>
      <c r="G192" s="42"/>
      <c r="H192" s="42"/>
      <c r="I192" s="223"/>
      <c r="J192" s="42"/>
      <c r="K192" s="42"/>
      <c r="L192" s="46"/>
      <c r="M192" s="224"/>
      <c r="N192" s="225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142</v>
      </c>
      <c r="AU192" s="19" t="s">
        <v>83</v>
      </c>
    </row>
    <row r="193" s="2" customFormat="1" ht="24.15" customHeight="1">
      <c r="A193" s="40"/>
      <c r="B193" s="41"/>
      <c r="C193" s="262" t="s">
        <v>746</v>
      </c>
      <c r="D193" s="262" t="s">
        <v>363</v>
      </c>
      <c r="E193" s="263" t="s">
        <v>1759</v>
      </c>
      <c r="F193" s="264" t="s">
        <v>1760</v>
      </c>
      <c r="G193" s="265" t="s">
        <v>211</v>
      </c>
      <c r="H193" s="266">
        <v>3</v>
      </c>
      <c r="I193" s="267"/>
      <c r="J193" s="268">
        <f>ROUND(I193*H193,2)</f>
        <v>0</v>
      </c>
      <c r="K193" s="269"/>
      <c r="L193" s="270"/>
      <c r="M193" s="271" t="s">
        <v>19</v>
      </c>
      <c r="N193" s="272" t="s">
        <v>44</v>
      </c>
      <c r="O193" s="86"/>
      <c r="P193" s="217">
        <f>O193*H193</f>
        <v>0</v>
      </c>
      <c r="Q193" s="217">
        <v>0.00010000000000000001</v>
      </c>
      <c r="R193" s="217">
        <f>Q193*H193</f>
        <v>0.00030000000000000003</v>
      </c>
      <c r="S193" s="217">
        <v>0</v>
      </c>
      <c r="T193" s="218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9" t="s">
        <v>499</v>
      </c>
      <c r="AT193" s="219" t="s">
        <v>363</v>
      </c>
      <c r="AU193" s="219" t="s">
        <v>83</v>
      </c>
      <c r="AY193" s="19" t="s">
        <v>133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9" t="s">
        <v>81</v>
      </c>
      <c r="BK193" s="220">
        <f>ROUND(I193*H193,2)</f>
        <v>0</v>
      </c>
      <c r="BL193" s="19" t="s">
        <v>233</v>
      </c>
      <c r="BM193" s="219" t="s">
        <v>1761</v>
      </c>
    </row>
    <row r="194" s="2" customFormat="1" ht="33" customHeight="1">
      <c r="A194" s="40"/>
      <c r="B194" s="41"/>
      <c r="C194" s="262" t="s">
        <v>752</v>
      </c>
      <c r="D194" s="262" t="s">
        <v>363</v>
      </c>
      <c r="E194" s="263" t="s">
        <v>1762</v>
      </c>
      <c r="F194" s="264" t="s">
        <v>1763</v>
      </c>
      <c r="G194" s="265" t="s">
        <v>211</v>
      </c>
      <c r="H194" s="266">
        <v>3</v>
      </c>
      <c r="I194" s="267"/>
      <c r="J194" s="268">
        <f>ROUND(I194*H194,2)</f>
        <v>0</v>
      </c>
      <c r="K194" s="269"/>
      <c r="L194" s="270"/>
      <c r="M194" s="271" t="s">
        <v>19</v>
      </c>
      <c r="N194" s="272" t="s">
        <v>44</v>
      </c>
      <c r="O194" s="86"/>
      <c r="P194" s="217">
        <f>O194*H194</f>
        <v>0</v>
      </c>
      <c r="Q194" s="217">
        <v>0.00016000000000000001</v>
      </c>
      <c r="R194" s="217">
        <f>Q194*H194</f>
        <v>0.00048000000000000007</v>
      </c>
      <c r="S194" s="217">
        <v>0</v>
      </c>
      <c r="T194" s="218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9" t="s">
        <v>499</v>
      </c>
      <c r="AT194" s="219" t="s">
        <v>363</v>
      </c>
      <c r="AU194" s="219" t="s">
        <v>83</v>
      </c>
      <c r="AY194" s="19" t="s">
        <v>133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9" t="s">
        <v>81</v>
      </c>
      <c r="BK194" s="220">
        <f>ROUND(I194*H194,2)</f>
        <v>0</v>
      </c>
      <c r="BL194" s="19" t="s">
        <v>233</v>
      </c>
      <c r="BM194" s="219" t="s">
        <v>1764</v>
      </c>
    </row>
    <row r="195" s="2" customFormat="1" ht="24.15" customHeight="1">
      <c r="A195" s="40"/>
      <c r="B195" s="41"/>
      <c r="C195" s="207" t="s">
        <v>759</v>
      </c>
      <c r="D195" s="207" t="s">
        <v>136</v>
      </c>
      <c r="E195" s="208" t="s">
        <v>1765</v>
      </c>
      <c r="F195" s="209" t="s">
        <v>1766</v>
      </c>
      <c r="G195" s="210" t="s">
        <v>211</v>
      </c>
      <c r="H195" s="211">
        <v>11</v>
      </c>
      <c r="I195" s="212"/>
      <c r="J195" s="213">
        <f>ROUND(I195*H195,2)</f>
        <v>0</v>
      </c>
      <c r="K195" s="214"/>
      <c r="L195" s="46"/>
      <c r="M195" s="215" t="s">
        <v>19</v>
      </c>
      <c r="N195" s="216" t="s">
        <v>44</v>
      </c>
      <c r="O195" s="86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9" t="s">
        <v>233</v>
      </c>
      <c r="AT195" s="219" t="s">
        <v>136</v>
      </c>
      <c r="AU195" s="219" t="s">
        <v>83</v>
      </c>
      <c r="AY195" s="19" t="s">
        <v>133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9" t="s">
        <v>81</v>
      </c>
      <c r="BK195" s="220">
        <f>ROUND(I195*H195,2)</f>
        <v>0</v>
      </c>
      <c r="BL195" s="19" t="s">
        <v>233</v>
      </c>
      <c r="BM195" s="219" t="s">
        <v>1767</v>
      </c>
    </row>
    <row r="196" s="2" customFormat="1">
      <c r="A196" s="40"/>
      <c r="B196" s="41"/>
      <c r="C196" s="42"/>
      <c r="D196" s="221" t="s">
        <v>142</v>
      </c>
      <c r="E196" s="42"/>
      <c r="F196" s="222" t="s">
        <v>1768</v>
      </c>
      <c r="G196" s="42"/>
      <c r="H196" s="42"/>
      <c r="I196" s="223"/>
      <c r="J196" s="42"/>
      <c r="K196" s="42"/>
      <c r="L196" s="46"/>
      <c r="M196" s="224"/>
      <c r="N196" s="225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142</v>
      </c>
      <c r="AU196" s="19" t="s">
        <v>83</v>
      </c>
    </row>
    <row r="197" s="2" customFormat="1" ht="24.15" customHeight="1">
      <c r="A197" s="40"/>
      <c r="B197" s="41"/>
      <c r="C197" s="262" t="s">
        <v>766</v>
      </c>
      <c r="D197" s="262" t="s">
        <v>363</v>
      </c>
      <c r="E197" s="263" t="s">
        <v>1769</v>
      </c>
      <c r="F197" s="264" t="s">
        <v>1770</v>
      </c>
      <c r="G197" s="265" t="s">
        <v>211</v>
      </c>
      <c r="H197" s="266">
        <v>3</v>
      </c>
      <c r="I197" s="267"/>
      <c r="J197" s="268">
        <f>ROUND(I197*H197,2)</f>
        <v>0</v>
      </c>
      <c r="K197" s="269"/>
      <c r="L197" s="270"/>
      <c r="M197" s="271" t="s">
        <v>19</v>
      </c>
      <c r="N197" s="272" t="s">
        <v>44</v>
      </c>
      <c r="O197" s="86"/>
      <c r="P197" s="217">
        <f>O197*H197</f>
        <v>0</v>
      </c>
      <c r="Q197" s="217">
        <v>0.00040000000000000002</v>
      </c>
      <c r="R197" s="217">
        <f>Q197*H197</f>
        <v>0.0012000000000000001</v>
      </c>
      <c r="S197" s="217">
        <v>0</v>
      </c>
      <c r="T197" s="218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9" t="s">
        <v>499</v>
      </c>
      <c r="AT197" s="219" t="s">
        <v>363</v>
      </c>
      <c r="AU197" s="219" t="s">
        <v>83</v>
      </c>
      <c r="AY197" s="19" t="s">
        <v>133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9" t="s">
        <v>81</v>
      </c>
      <c r="BK197" s="220">
        <f>ROUND(I197*H197,2)</f>
        <v>0</v>
      </c>
      <c r="BL197" s="19" t="s">
        <v>233</v>
      </c>
      <c r="BM197" s="219" t="s">
        <v>1771</v>
      </c>
    </row>
    <row r="198" s="2" customFormat="1" ht="24.15" customHeight="1">
      <c r="A198" s="40"/>
      <c r="B198" s="41"/>
      <c r="C198" s="262" t="s">
        <v>772</v>
      </c>
      <c r="D198" s="262" t="s">
        <v>363</v>
      </c>
      <c r="E198" s="263" t="s">
        <v>1772</v>
      </c>
      <c r="F198" s="264" t="s">
        <v>1773</v>
      </c>
      <c r="G198" s="265" t="s">
        <v>211</v>
      </c>
      <c r="H198" s="266">
        <v>1</v>
      </c>
      <c r="I198" s="267"/>
      <c r="J198" s="268">
        <f>ROUND(I198*H198,2)</f>
        <v>0</v>
      </c>
      <c r="K198" s="269"/>
      <c r="L198" s="270"/>
      <c r="M198" s="271" t="s">
        <v>19</v>
      </c>
      <c r="N198" s="272" t="s">
        <v>44</v>
      </c>
      <c r="O198" s="86"/>
      <c r="P198" s="217">
        <f>O198*H198</f>
        <v>0</v>
      </c>
      <c r="Q198" s="217">
        <v>0.00040000000000000002</v>
      </c>
      <c r="R198" s="217">
        <f>Q198*H198</f>
        <v>0.00040000000000000002</v>
      </c>
      <c r="S198" s="217">
        <v>0</v>
      </c>
      <c r="T198" s="218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9" t="s">
        <v>499</v>
      </c>
      <c r="AT198" s="219" t="s">
        <v>363</v>
      </c>
      <c r="AU198" s="219" t="s">
        <v>83</v>
      </c>
      <c r="AY198" s="19" t="s">
        <v>133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19" t="s">
        <v>81</v>
      </c>
      <c r="BK198" s="220">
        <f>ROUND(I198*H198,2)</f>
        <v>0</v>
      </c>
      <c r="BL198" s="19" t="s">
        <v>233</v>
      </c>
      <c r="BM198" s="219" t="s">
        <v>1774</v>
      </c>
    </row>
    <row r="199" s="2" customFormat="1" ht="24.15" customHeight="1">
      <c r="A199" s="40"/>
      <c r="B199" s="41"/>
      <c r="C199" s="262" t="s">
        <v>778</v>
      </c>
      <c r="D199" s="262" t="s">
        <v>363</v>
      </c>
      <c r="E199" s="263" t="s">
        <v>1775</v>
      </c>
      <c r="F199" s="264" t="s">
        <v>1776</v>
      </c>
      <c r="G199" s="265" t="s">
        <v>211</v>
      </c>
      <c r="H199" s="266">
        <v>4</v>
      </c>
      <c r="I199" s="267"/>
      <c r="J199" s="268">
        <f>ROUND(I199*H199,2)</f>
        <v>0</v>
      </c>
      <c r="K199" s="269"/>
      <c r="L199" s="270"/>
      <c r="M199" s="271" t="s">
        <v>19</v>
      </c>
      <c r="N199" s="272" t="s">
        <v>44</v>
      </c>
      <c r="O199" s="86"/>
      <c r="P199" s="217">
        <f>O199*H199</f>
        <v>0</v>
      </c>
      <c r="Q199" s="217">
        <v>0.00040000000000000002</v>
      </c>
      <c r="R199" s="217">
        <f>Q199*H199</f>
        <v>0.0016000000000000001</v>
      </c>
      <c r="S199" s="217">
        <v>0</v>
      </c>
      <c r="T199" s="218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9" t="s">
        <v>499</v>
      </c>
      <c r="AT199" s="219" t="s">
        <v>363</v>
      </c>
      <c r="AU199" s="219" t="s">
        <v>83</v>
      </c>
      <c r="AY199" s="19" t="s">
        <v>133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9" t="s">
        <v>81</v>
      </c>
      <c r="BK199" s="220">
        <f>ROUND(I199*H199,2)</f>
        <v>0</v>
      </c>
      <c r="BL199" s="19" t="s">
        <v>233</v>
      </c>
      <c r="BM199" s="219" t="s">
        <v>1777</v>
      </c>
    </row>
    <row r="200" s="2" customFormat="1" ht="24.15" customHeight="1">
      <c r="A200" s="40"/>
      <c r="B200" s="41"/>
      <c r="C200" s="262" t="s">
        <v>783</v>
      </c>
      <c r="D200" s="262" t="s">
        <v>363</v>
      </c>
      <c r="E200" s="263" t="s">
        <v>1778</v>
      </c>
      <c r="F200" s="264" t="s">
        <v>1779</v>
      </c>
      <c r="G200" s="265" t="s">
        <v>211</v>
      </c>
      <c r="H200" s="266">
        <v>3</v>
      </c>
      <c r="I200" s="267"/>
      <c r="J200" s="268">
        <f>ROUND(I200*H200,2)</f>
        <v>0</v>
      </c>
      <c r="K200" s="269"/>
      <c r="L200" s="270"/>
      <c r="M200" s="271" t="s">
        <v>19</v>
      </c>
      <c r="N200" s="272" t="s">
        <v>44</v>
      </c>
      <c r="O200" s="86"/>
      <c r="P200" s="217">
        <f>O200*H200</f>
        <v>0</v>
      </c>
      <c r="Q200" s="217">
        <v>0.00040000000000000002</v>
      </c>
      <c r="R200" s="217">
        <f>Q200*H200</f>
        <v>0.0012000000000000001</v>
      </c>
      <c r="S200" s="217">
        <v>0</v>
      </c>
      <c r="T200" s="218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9" t="s">
        <v>499</v>
      </c>
      <c r="AT200" s="219" t="s">
        <v>363</v>
      </c>
      <c r="AU200" s="219" t="s">
        <v>83</v>
      </c>
      <c r="AY200" s="19" t="s">
        <v>133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19" t="s">
        <v>81</v>
      </c>
      <c r="BK200" s="220">
        <f>ROUND(I200*H200,2)</f>
        <v>0</v>
      </c>
      <c r="BL200" s="19" t="s">
        <v>233</v>
      </c>
      <c r="BM200" s="219" t="s">
        <v>1780</v>
      </c>
    </row>
    <row r="201" s="2" customFormat="1" ht="24.15" customHeight="1">
      <c r="A201" s="40"/>
      <c r="B201" s="41"/>
      <c r="C201" s="207" t="s">
        <v>789</v>
      </c>
      <c r="D201" s="207" t="s">
        <v>136</v>
      </c>
      <c r="E201" s="208" t="s">
        <v>1781</v>
      </c>
      <c r="F201" s="209" t="s">
        <v>1782</v>
      </c>
      <c r="G201" s="210" t="s">
        <v>211</v>
      </c>
      <c r="H201" s="211">
        <v>4</v>
      </c>
      <c r="I201" s="212"/>
      <c r="J201" s="213">
        <f>ROUND(I201*H201,2)</f>
        <v>0</v>
      </c>
      <c r="K201" s="214"/>
      <c r="L201" s="46"/>
      <c r="M201" s="215" t="s">
        <v>19</v>
      </c>
      <c r="N201" s="216" t="s">
        <v>44</v>
      </c>
      <c r="O201" s="86"/>
      <c r="P201" s="217">
        <f>O201*H201</f>
        <v>0</v>
      </c>
      <c r="Q201" s="217">
        <v>0</v>
      </c>
      <c r="R201" s="217">
        <f>Q201*H201</f>
        <v>0</v>
      </c>
      <c r="S201" s="217">
        <v>0</v>
      </c>
      <c r="T201" s="218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9" t="s">
        <v>233</v>
      </c>
      <c r="AT201" s="219" t="s">
        <v>136</v>
      </c>
      <c r="AU201" s="219" t="s">
        <v>83</v>
      </c>
      <c r="AY201" s="19" t="s">
        <v>133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9" t="s">
        <v>81</v>
      </c>
      <c r="BK201" s="220">
        <f>ROUND(I201*H201,2)</f>
        <v>0</v>
      </c>
      <c r="BL201" s="19" t="s">
        <v>233</v>
      </c>
      <c r="BM201" s="219" t="s">
        <v>1783</v>
      </c>
    </row>
    <row r="202" s="2" customFormat="1">
      <c r="A202" s="40"/>
      <c r="B202" s="41"/>
      <c r="C202" s="42"/>
      <c r="D202" s="221" t="s">
        <v>142</v>
      </c>
      <c r="E202" s="42"/>
      <c r="F202" s="222" t="s">
        <v>1784</v>
      </c>
      <c r="G202" s="42"/>
      <c r="H202" s="42"/>
      <c r="I202" s="223"/>
      <c r="J202" s="42"/>
      <c r="K202" s="42"/>
      <c r="L202" s="46"/>
      <c r="M202" s="224"/>
      <c r="N202" s="225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142</v>
      </c>
      <c r="AU202" s="19" t="s">
        <v>83</v>
      </c>
    </row>
    <row r="203" s="2" customFormat="1" ht="24.15" customHeight="1">
      <c r="A203" s="40"/>
      <c r="B203" s="41"/>
      <c r="C203" s="262" t="s">
        <v>796</v>
      </c>
      <c r="D203" s="262" t="s">
        <v>363</v>
      </c>
      <c r="E203" s="263" t="s">
        <v>1785</v>
      </c>
      <c r="F203" s="264" t="s">
        <v>1786</v>
      </c>
      <c r="G203" s="265" t="s">
        <v>211</v>
      </c>
      <c r="H203" s="266">
        <v>2</v>
      </c>
      <c r="I203" s="267"/>
      <c r="J203" s="268">
        <f>ROUND(I203*H203,2)</f>
        <v>0</v>
      </c>
      <c r="K203" s="269"/>
      <c r="L203" s="270"/>
      <c r="M203" s="271" t="s">
        <v>19</v>
      </c>
      <c r="N203" s="272" t="s">
        <v>44</v>
      </c>
      <c r="O203" s="86"/>
      <c r="P203" s="217">
        <f>O203*H203</f>
        <v>0</v>
      </c>
      <c r="Q203" s="217">
        <v>0.0010499999999999999</v>
      </c>
      <c r="R203" s="217">
        <f>Q203*H203</f>
        <v>0.0020999999999999999</v>
      </c>
      <c r="S203" s="217">
        <v>0</v>
      </c>
      <c r="T203" s="218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9" t="s">
        <v>499</v>
      </c>
      <c r="AT203" s="219" t="s">
        <v>363</v>
      </c>
      <c r="AU203" s="219" t="s">
        <v>83</v>
      </c>
      <c r="AY203" s="19" t="s">
        <v>133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9" t="s">
        <v>81</v>
      </c>
      <c r="BK203" s="220">
        <f>ROUND(I203*H203,2)</f>
        <v>0</v>
      </c>
      <c r="BL203" s="19" t="s">
        <v>233</v>
      </c>
      <c r="BM203" s="219" t="s">
        <v>1787</v>
      </c>
    </row>
    <row r="204" s="2" customFormat="1" ht="24.15" customHeight="1">
      <c r="A204" s="40"/>
      <c r="B204" s="41"/>
      <c r="C204" s="262" t="s">
        <v>802</v>
      </c>
      <c r="D204" s="262" t="s">
        <v>363</v>
      </c>
      <c r="E204" s="263" t="s">
        <v>1788</v>
      </c>
      <c r="F204" s="264" t="s">
        <v>1789</v>
      </c>
      <c r="G204" s="265" t="s">
        <v>211</v>
      </c>
      <c r="H204" s="266">
        <v>2</v>
      </c>
      <c r="I204" s="267"/>
      <c r="J204" s="268">
        <f>ROUND(I204*H204,2)</f>
        <v>0</v>
      </c>
      <c r="K204" s="269"/>
      <c r="L204" s="270"/>
      <c r="M204" s="271" t="s">
        <v>19</v>
      </c>
      <c r="N204" s="272" t="s">
        <v>44</v>
      </c>
      <c r="O204" s="86"/>
      <c r="P204" s="217">
        <f>O204*H204</f>
        <v>0</v>
      </c>
      <c r="Q204" s="217">
        <v>0.0010499999999999999</v>
      </c>
      <c r="R204" s="217">
        <f>Q204*H204</f>
        <v>0.0020999999999999999</v>
      </c>
      <c r="S204" s="217">
        <v>0</v>
      </c>
      <c r="T204" s="218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9" t="s">
        <v>499</v>
      </c>
      <c r="AT204" s="219" t="s">
        <v>363</v>
      </c>
      <c r="AU204" s="219" t="s">
        <v>83</v>
      </c>
      <c r="AY204" s="19" t="s">
        <v>133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9" t="s">
        <v>81</v>
      </c>
      <c r="BK204" s="220">
        <f>ROUND(I204*H204,2)</f>
        <v>0</v>
      </c>
      <c r="BL204" s="19" t="s">
        <v>233</v>
      </c>
      <c r="BM204" s="219" t="s">
        <v>1790</v>
      </c>
    </row>
    <row r="205" s="2" customFormat="1" ht="24.15" customHeight="1">
      <c r="A205" s="40"/>
      <c r="B205" s="41"/>
      <c r="C205" s="207" t="s">
        <v>808</v>
      </c>
      <c r="D205" s="207" t="s">
        <v>136</v>
      </c>
      <c r="E205" s="208" t="s">
        <v>1791</v>
      </c>
      <c r="F205" s="209" t="s">
        <v>1792</v>
      </c>
      <c r="G205" s="210" t="s">
        <v>211</v>
      </c>
      <c r="H205" s="211">
        <v>1</v>
      </c>
      <c r="I205" s="212"/>
      <c r="J205" s="213">
        <f>ROUND(I205*H205,2)</f>
        <v>0</v>
      </c>
      <c r="K205" s="214"/>
      <c r="L205" s="46"/>
      <c r="M205" s="215" t="s">
        <v>19</v>
      </c>
      <c r="N205" s="216" t="s">
        <v>44</v>
      </c>
      <c r="O205" s="86"/>
      <c r="P205" s="217">
        <f>O205*H205</f>
        <v>0</v>
      </c>
      <c r="Q205" s="217">
        <v>0</v>
      </c>
      <c r="R205" s="217">
        <f>Q205*H205</f>
        <v>0</v>
      </c>
      <c r="S205" s="217">
        <v>0</v>
      </c>
      <c r="T205" s="218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9" t="s">
        <v>233</v>
      </c>
      <c r="AT205" s="219" t="s">
        <v>136</v>
      </c>
      <c r="AU205" s="219" t="s">
        <v>83</v>
      </c>
      <c r="AY205" s="19" t="s">
        <v>133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19" t="s">
        <v>81</v>
      </c>
      <c r="BK205" s="220">
        <f>ROUND(I205*H205,2)</f>
        <v>0</v>
      </c>
      <c r="BL205" s="19" t="s">
        <v>233</v>
      </c>
      <c r="BM205" s="219" t="s">
        <v>1793</v>
      </c>
    </row>
    <row r="206" s="2" customFormat="1">
      <c r="A206" s="40"/>
      <c r="B206" s="41"/>
      <c r="C206" s="42"/>
      <c r="D206" s="221" t="s">
        <v>142</v>
      </c>
      <c r="E206" s="42"/>
      <c r="F206" s="222" t="s">
        <v>1794</v>
      </c>
      <c r="G206" s="42"/>
      <c r="H206" s="42"/>
      <c r="I206" s="223"/>
      <c r="J206" s="42"/>
      <c r="K206" s="42"/>
      <c r="L206" s="46"/>
      <c r="M206" s="224"/>
      <c r="N206" s="225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142</v>
      </c>
      <c r="AU206" s="19" t="s">
        <v>83</v>
      </c>
    </row>
    <row r="207" s="2" customFormat="1" ht="24.15" customHeight="1">
      <c r="A207" s="40"/>
      <c r="B207" s="41"/>
      <c r="C207" s="262" t="s">
        <v>814</v>
      </c>
      <c r="D207" s="262" t="s">
        <v>363</v>
      </c>
      <c r="E207" s="263" t="s">
        <v>1795</v>
      </c>
      <c r="F207" s="264" t="s">
        <v>1796</v>
      </c>
      <c r="G207" s="265" t="s">
        <v>211</v>
      </c>
      <c r="H207" s="266">
        <v>1</v>
      </c>
      <c r="I207" s="267"/>
      <c r="J207" s="268">
        <f>ROUND(I207*H207,2)</f>
        <v>0</v>
      </c>
      <c r="K207" s="269"/>
      <c r="L207" s="270"/>
      <c r="M207" s="271" t="s">
        <v>19</v>
      </c>
      <c r="N207" s="272" t="s">
        <v>44</v>
      </c>
      <c r="O207" s="86"/>
      <c r="P207" s="217">
        <f>O207*H207</f>
        <v>0</v>
      </c>
      <c r="Q207" s="217">
        <v>0.0010499999999999999</v>
      </c>
      <c r="R207" s="217">
        <f>Q207*H207</f>
        <v>0.0010499999999999999</v>
      </c>
      <c r="S207" s="217">
        <v>0</v>
      </c>
      <c r="T207" s="218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9" t="s">
        <v>499</v>
      </c>
      <c r="AT207" s="219" t="s">
        <v>363</v>
      </c>
      <c r="AU207" s="219" t="s">
        <v>83</v>
      </c>
      <c r="AY207" s="19" t="s">
        <v>133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19" t="s">
        <v>81</v>
      </c>
      <c r="BK207" s="220">
        <f>ROUND(I207*H207,2)</f>
        <v>0</v>
      </c>
      <c r="BL207" s="19" t="s">
        <v>233</v>
      </c>
      <c r="BM207" s="219" t="s">
        <v>1797</v>
      </c>
    </row>
    <row r="208" s="2" customFormat="1" ht="24.15" customHeight="1">
      <c r="A208" s="40"/>
      <c r="B208" s="41"/>
      <c r="C208" s="207" t="s">
        <v>818</v>
      </c>
      <c r="D208" s="207" t="s">
        <v>136</v>
      </c>
      <c r="E208" s="208" t="s">
        <v>1798</v>
      </c>
      <c r="F208" s="209" t="s">
        <v>1799</v>
      </c>
      <c r="G208" s="210" t="s">
        <v>211</v>
      </c>
      <c r="H208" s="211">
        <v>21</v>
      </c>
      <c r="I208" s="212"/>
      <c r="J208" s="213">
        <f>ROUND(I208*H208,2)</f>
        <v>0</v>
      </c>
      <c r="K208" s="214"/>
      <c r="L208" s="46"/>
      <c r="M208" s="215" t="s">
        <v>19</v>
      </c>
      <c r="N208" s="216" t="s">
        <v>44</v>
      </c>
      <c r="O208" s="86"/>
      <c r="P208" s="217">
        <f>O208*H208</f>
        <v>0</v>
      </c>
      <c r="Q208" s="217">
        <v>0</v>
      </c>
      <c r="R208" s="217">
        <f>Q208*H208</f>
        <v>0</v>
      </c>
      <c r="S208" s="217">
        <v>0</v>
      </c>
      <c r="T208" s="218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9" t="s">
        <v>233</v>
      </c>
      <c r="AT208" s="219" t="s">
        <v>136</v>
      </c>
      <c r="AU208" s="219" t="s">
        <v>83</v>
      </c>
      <c r="AY208" s="19" t="s">
        <v>133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9" t="s">
        <v>81</v>
      </c>
      <c r="BK208" s="220">
        <f>ROUND(I208*H208,2)</f>
        <v>0</v>
      </c>
      <c r="BL208" s="19" t="s">
        <v>233</v>
      </c>
      <c r="BM208" s="219" t="s">
        <v>1800</v>
      </c>
    </row>
    <row r="209" s="2" customFormat="1">
      <c r="A209" s="40"/>
      <c r="B209" s="41"/>
      <c r="C209" s="42"/>
      <c r="D209" s="221" t="s">
        <v>142</v>
      </c>
      <c r="E209" s="42"/>
      <c r="F209" s="222" t="s">
        <v>1801</v>
      </c>
      <c r="G209" s="42"/>
      <c r="H209" s="42"/>
      <c r="I209" s="223"/>
      <c r="J209" s="42"/>
      <c r="K209" s="42"/>
      <c r="L209" s="46"/>
      <c r="M209" s="224"/>
      <c r="N209" s="225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142</v>
      </c>
      <c r="AU209" s="19" t="s">
        <v>83</v>
      </c>
    </row>
    <row r="210" s="2" customFormat="1" ht="33" customHeight="1">
      <c r="A210" s="40"/>
      <c r="B210" s="41"/>
      <c r="C210" s="262" t="s">
        <v>823</v>
      </c>
      <c r="D210" s="262" t="s">
        <v>363</v>
      </c>
      <c r="E210" s="263" t="s">
        <v>1802</v>
      </c>
      <c r="F210" s="264" t="s">
        <v>1803</v>
      </c>
      <c r="G210" s="265" t="s">
        <v>211</v>
      </c>
      <c r="H210" s="266">
        <v>21</v>
      </c>
      <c r="I210" s="267"/>
      <c r="J210" s="268">
        <f>ROUND(I210*H210,2)</f>
        <v>0</v>
      </c>
      <c r="K210" s="269"/>
      <c r="L210" s="270"/>
      <c r="M210" s="271" t="s">
        <v>19</v>
      </c>
      <c r="N210" s="272" t="s">
        <v>44</v>
      </c>
      <c r="O210" s="86"/>
      <c r="P210" s="217">
        <f>O210*H210</f>
        <v>0</v>
      </c>
      <c r="Q210" s="217">
        <v>0</v>
      </c>
      <c r="R210" s="217">
        <f>Q210*H210</f>
        <v>0</v>
      </c>
      <c r="S210" s="217">
        <v>0</v>
      </c>
      <c r="T210" s="218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9" t="s">
        <v>499</v>
      </c>
      <c r="AT210" s="219" t="s">
        <v>363</v>
      </c>
      <c r="AU210" s="219" t="s">
        <v>83</v>
      </c>
      <c r="AY210" s="19" t="s">
        <v>133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19" t="s">
        <v>81</v>
      </c>
      <c r="BK210" s="220">
        <f>ROUND(I210*H210,2)</f>
        <v>0</v>
      </c>
      <c r="BL210" s="19" t="s">
        <v>233</v>
      </c>
      <c r="BM210" s="219" t="s">
        <v>1804</v>
      </c>
    </row>
    <row r="211" s="2" customFormat="1" ht="37.8" customHeight="1">
      <c r="A211" s="40"/>
      <c r="B211" s="41"/>
      <c r="C211" s="207" t="s">
        <v>829</v>
      </c>
      <c r="D211" s="207" t="s">
        <v>136</v>
      </c>
      <c r="E211" s="208" t="s">
        <v>1805</v>
      </c>
      <c r="F211" s="209" t="s">
        <v>1806</v>
      </c>
      <c r="G211" s="210" t="s">
        <v>211</v>
      </c>
      <c r="H211" s="211">
        <v>1</v>
      </c>
      <c r="I211" s="212"/>
      <c r="J211" s="213">
        <f>ROUND(I211*H211,2)</f>
        <v>0</v>
      </c>
      <c r="K211" s="214"/>
      <c r="L211" s="46"/>
      <c r="M211" s="215" t="s">
        <v>19</v>
      </c>
      <c r="N211" s="216" t="s">
        <v>44</v>
      </c>
      <c r="O211" s="86"/>
      <c r="P211" s="217">
        <f>O211*H211</f>
        <v>0</v>
      </c>
      <c r="Q211" s="217">
        <v>0</v>
      </c>
      <c r="R211" s="217">
        <f>Q211*H211</f>
        <v>0</v>
      </c>
      <c r="S211" s="217">
        <v>0</v>
      </c>
      <c r="T211" s="218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9" t="s">
        <v>233</v>
      </c>
      <c r="AT211" s="219" t="s">
        <v>136</v>
      </c>
      <c r="AU211" s="219" t="s">
        <v>83</v>
      </c>
      <c r="AY211" s="19" t="s">
        <v>133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9" t="s">
        <v>81</v>
      </c>
      <c r="BK211" s="220">
        <f>ROUND(I211*H211,2)</f>
        <v>0</v>
      </c>
      <c r="BL211" s="19" t="s">
        <v>233</v>
      </c>
      <c r="BM211" s="219" t="s">
        <v>1807</v>
      </c>
    </row>
    <row r="212" s="2" customFormat="1">
      <c r="A212" s="40"/>
      <c r="B212" s="41"/>
      <c r="C212" s="42"/>
      <c r="D212" s="221" t="s">
        <v>142</v>
      </c>
      <c r="E212" s="42"/>
      <c r="F212" s="222" t="s">
        <v>1808</v>
      </c>
      <c r="G212" s="42"/>
      <c r="H212" s="42"/>
      <c r="I212" s="223"/>
      <c r="J212" s="42"/>
      <c r="K212" s="42"/>
      <c r="L212" s="46"/>
      <c r="M212" s="224"/>
      <c r="N212" s="225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142</v>
      </c>
      <c r="AU212" s="19" t="s">
        <v>83</v>
      </c>
    </row>
    <row r="213" s="2" customFormat="1" ht="16.5" customHeight="1">
      <c r="A213" s="40"/>
      <c r="B213" s="41"/>
      <c r="C213" s="262" t="s">
        <v>835</v>
      </c>
      <c r="D213" s="262" t="s">
        <v>363</v>
      </c>
      <c r="E213" s="263" t="s">
        <v>1809</v>
      </c>
      <c r="F213" s="264" t="s">
        <v>1810</v>
      </c>
      <c r="G213" s="265" t="s">
        <v>211</v>
      </c>
      <c r="H213" s="266">
        <v>1</v>
      </c>
      <c r="I213" s="267"/>
      <c r="J213" s="268">
        <f>ROUND(I213*H213,2)</f>
        <v>0</v>
      </c>
      <c r="K213" s="269"/>
      <c r="L213" s="270"/>
      <c r="M213" s="271" t="s">
        <v>19</v>
      </c>
      <c r="N213" s="272" t="s">
        <v>44</v>
      </c>
      <c r="O213" s="86"/>
      <c r="P213" s="217">
        <f>O213*H213</f>
        <v>0</v>
      </c>
      <c r="Q213" s="217">
        <v>0</v>
      </c>
      <c r="R213" s="217">
        <f>Q213*H213</f>
        <v>0</v>
      </c>
      <c r="S213" s="217">
        <v>0</v>
      </c>
      <c r="T213" s="218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9" t="s">
        <v>499</v>
      </c>
      <c r="AT213" s="219" t="s">
        <v>363</v>
      </c>
      <c r="AU213" s="219" t="s">
        <v>83</v>
      </c>
      <c r="AY213" s="19" t="s">
        <v>133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19" t="s">
        <v>81</v>
      </c>
      <c r="BK213" s="220">
        <f>ROUND(I213*H213,2)</f>
        <v>0</v>
      </c>
      <c r="BL213" s="19" t="s">
        <v>233</v>
      </c>
      <c r="BM213" s="219" t="s">
        <v>1811</v>
      </c>
    </row>
    <row r="214" s="2" customFormat="1" ht="24.15" customHeight="1">
      <c r="A214" s="40"/>
      <c r="B214" s="41"/>
      <c r="C214" s="207" t="s">
        <v>840</v>
      </c>
      <c r="D214" s="207" t="s">
        <v>136</v>
      </c>
      <c r="E214" s="208" t="s">
        <v>1812</v>
      </c>
      <c r="F214" s="209" t="s">
        <v>1813</v>
      </c>
      <c r="G214" s="210" t="s">
        <v>211</v>
      </c>
      <c r="H214" s="211">
        <v>3</v>
      </c>
      <c r="I214" s="212"/>
      <c r="J214" s="213">
        <f>ROUND(I214*H214,2)</f>
        <v>0</v>
      </c>
      <c r="K214" s="214"/>
      <c r="L214" s="46"/>
      <c r="M214" s="215" t="s">
        <v>19</v>
      </c>
      <c r="N214" s="216" t="s">
        <v>44</v>
      </c>
      <c r="O214" s="86"/>
      <c r="P214" s="217">
        <f>O214*H214</f>
        <v>0</v>
      </c>
      <c r="Q214" s="217">
        <v>0</v>
      </c>
      <c r="R214" s="217">
        <f>Q214*H214</f>
        <v>0</v>
      </c>
      <c r="S214" s="217">
        <v>0</v>
      </c>
      <c r="T214" s="218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9" t="s">
        <v>233</v>
      </c>
      <c r="AT214" s="219" t="s">
        <v>136</v>
      </c>
      <c r="AU214" s="219" t="s">
        <v>83</v>
      </c>
      <c r="AY214" s="19" t="s">
        <v>133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19" t="s">
        <v>81</v>
      </c>
      <c r="BK214" s="220">
        <f>ROUND(I214*H214,2)</f>
        <v>0</v>
      </c>
      <c r="BL214" s="19" t="s">
        <v>233</v>
      </c>
      <c r="BM214" s="219" t="s">
        <v>1814</v>
      </c>
    </row>
    <row r="215" s="2" customFormat="1">
      <c r="A215" s="40"/>
      <c r="B215" s="41"/>
      <c r="C215" s="42"/>
      <c r="D215" s="221" t="s">
        <v>142</v>
      </c>
      <c r="E215" s="42"/>
      <c r="F215" s="222" t="s">
        <v>1815</v>
      </c>
      <c r="G215" s="42"/>
      <c r="H215" s="42"/>
      <c r="I215" s="223"/>
      <c r="J215" s="42"/>
      <c r="K215" s="42"/>
      <c r="L215" s="46"/>
      <c r="M215" s="224"/>
      <c r="N215" s="225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142</v>
      </c>
      <c r="AU215" s="19" t="s">
        <v>83</v>
      </c>
    </row>
    <row r="216" s="2" customFormat="1" ht="16.5" customHeight="1">
      <c r="A216" s="40"/>
      <c r="B216" s="41"/>
      <c r="C216" s="262" t="s">
        <v>845</v>
      </c>
      <c r="D216" s="262" t="s">
        <v>363</v>
      </c>
      <c r="E216" s="263" t="s">
        <v>1816</v>
      </c>
      <c r="F216" s="264" t="s">
        <v>1817</v>
      </c>
      <c r="G216" s="265" t="s">
        <v>211</v>
      </c>
      <c r="H216" s="266">
        <v>3</v>
      </c>
      <c r="I216" s="267"/>
      <c r="J216" s="268">
        <f>ROUND(I216*H216,2)</f>
        <v>0</v>
      </c>
      <c r="K216" s="269"/>
      <c r="L216" s="270"/>
      <c r="M216" s="271" t="s">
        <v>19</v>
      </c>
      <c r="N216" s="272" t="s">
        <v>44</v>
      </c>
      <c r="O216" s="86"/>
      <c r="P216" s="217">
        <f>O216*H216</f>
        <v>0</v>
      </c>
      <c r="Q216" s="217">
        <v>0.00024000000000000001</v>
      </c>
      <c r="R216" s="217">
        <f>Q216*H216</f>
        <v>0.00072000000000000005</v>
      </c>
      <c r="S216" s="217">
        <v>0</v>
      </c>
      <c r="T216" s="218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9" t="s">
        <v>499</v>
      </c>
      <c r="AT216" s="219" t="s">
        <v>363</v>
      </c>
      <c r="AU216" s="219" t="s">
        <v>83</v>
      </c>
      <c r="AY216" s="19" t="s">
        <v>133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9" t="s">
        <v>81</v>
      </c>
      <c r="BK216" s="220">
        <f>ROUND(I216*H216,2)</f>
        <v>0</v>
      </c>
      <c r="BL216" s="19" t="s">
        <v>233</v>
      </c>
      <c r="BM216" s="219" t="s">
        <v>1818</v>
      </c>
    </row>
    <row r="217" s="2" customFormat="1" ht="16.5" customHeight="1">
      <c r="A217" s="40"/>
      <c r="B217" s="41"/>
      <c r="C217" s="207" t="s">
        <v>850</v>
      </c>
      <c r="D217" s="207" t="s">
        <v>136</v>
      </c>
      <c r="E217" s="208" t="s">
        <v>1819</v>
      </c>
      <c r="F217" s="209" t="s">
        <v>1820</v>
      </c>
      <c r="G217" s="210" t="s">
        <v>211</v>
      </c>
      <c r="H217" s="211">
        <v>1</v>
      </c>
      <c r="I217" s="212"/>
      <c r="J217" s="213">
        <f>ROUND(I217*H217,2)</f>
        <v>0</v>
      </c>
      <c r="K217" s="214"/>
      <c r="L217" s="46"/>
      <c r="M217" s="215" t="s">
        <v>19</v>
      </c>
      <c r="N217" s="216" t="s">
        <v>44</v>
      </c>
      <c r="O217" s="86"/>
      <c r="P217" s="217">
        <f>O217*H217</f>
        <v>0</v>
      </c>
      <c r="Q217" s="217">
        <v>0</v>
      </c>
      <c r="R217" s="217">
        <f>Q217*H217</f>
        <v>0</v>
      </c>
      <c r="S217" s="217">
        <v>0</v>
      </c>
      <c r="T217" s="218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9" t="s">
        <v>233</v>
      </c>
      <c r="AT217" s="219" t="s">
        <v>136</v>
      </c>
      <c r="AU217" s="219" t="s">
        <v>83</v>
      </c>
      <c r="AY217" s="19" t="s">
        <v>133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19" t="s">
        <v>81</v>
      </c>
      <c r="BK217" s="220">
        <f>ROUND(I217*H217,2)</f>
        <v>0</v>
      </c>
      <c r="BL217" s="19" t="s">
        <v>233</v>
      </c>
      <c r="BM217" s="219" t="s">
        <v>1821</v>
      </c>
    </row>
    <row r="218" s="2" customFormat="1">
      <c r="A218" s="40"/>
      <c r="B218" s="41"/>
      <c r="C218" s="42"/>
      <c r="D218" s="221" t="s">
        <v>142</v>
      </c>
      <c r="E218" s="42"/>
      <c r="F218" s="222" t="s">
        <v>1822</v>
      </c>
      <c r="G218" s="42"/>
      <c r="H218" s="42"/>
      <c r="I218" s="223"/>
      <c r="J218" s="42"/>
      <c r="K218" s="42"/>
      <c r="L218" s="46"/>
      <c r="M218" s="224"/>
      <c r="N218" s="225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142</v>
      </c>
      <c r="AU218" s="19" t="s">
        <v>83</v>
      </c>
    </row>
    <row r="219" s="2" customFormat="1" ht="16.5" customHeight="1">
      <c r="A219" s="40"/>
      <c r="B219" s="41"/>
      <c r="C219" s="262" t="s">
        <v>855</v>
      </c>
      <c r="D219" s="262" t="s">
        <v>363</v>
      </c>
      <c r="E219" s="263" t="s">
        <v>1823</v>
      </c>
      <c r="F219" s="264" t="s">
        <v>1824</v>
      </c>
      <c r="G219" s="265" t="s">
        <v>211</v>
      </c>
      <c r="H219" s="266">
        <v>1</v>
      </c>
      <c r="I219" s="267"/>
      <c r="J219" s="268">
        <f>ROUND(I219*H219,2)</f>
        <v>0</v>
      </c>
      <c r="K219" s="269"/>
      <c r="L219" s="270"/>
      <c r="M219" s="271" t="s">
        <v>19</v>
      </c>
      <c r="N219" s="272" t="s">
        <v>44</v>
      </c>
      <c r="O219" s="86"/>
      <c r="P219" s="217">
        <f>O219*H219</f>
        <v>0</v>
      </c>
      <c r="Q219" s="217">
        <v>0</v>
      </c>
      <c r="R219" s="217">
        <f>Q219*H219</f>
        <v>0</v>
      </c>
      <c r="S219" s="217">
        <v>0</v>
      </c>
      <c r="T219" s="218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9" t="s">
        <v>499</v>
      </c>
      <c r="AT219" s="219" t="s">
        <v>363</v>
      </c>
      <c r="AU219" s="219" t="s">
        <v>83</v>
      </c>
      <c r="AY219" s="19" t="s">
        <v>133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19" t="s">
        <v>81</v>
      </c>
      <c r="BK219" s="220">
        <f>ROUND(I219*H219,2)</f>
        <v>0</v>
      </c>
      <c r="BL219" s="19" t="s">
        <v>233</v>
      </c>
      <c r="BM219" s="219" t="s">
        <v>1825</v>
      </c>
    </row>
    <row r="220" s="2" customFormat="1" ht="24.15" customHeight="1">
      <c r="A220" s="40"/>
      <c r="B220" s="41"/>
      <c r="C220" s="207" t="s">
        <v>862</v>
      </c>
      <c r="D220" s="207" t="s">
        <v>136</v>
      </c>
      <c r="E220" s="208" t="s">
        <v>1826</v>
      </c>
      <c r="F220" s="209" t="s">
        <v>1827</v>
      </c>
      <c r="G220" s="210" t="s">
        <v>211</v>
      </c>
      <c r="H220" s="211">
        <v>1</v>
      </c>
      <c r="I220" s="212"/>
      <c r="J220" s="213">
        <f>ROUND(I220*H220,2)</f>
        <v>0</v>
      </c>
      <c r="K220" s="214"/>
      <c r="L220" s="46"/>
      <c r="M220" s="215" t="s">
        <v>19</v>
      </c>
      <c r="N220" s="216" t="s">
        <v>44</v>
      </c>
      <c r="O220" s="86"/>
      <c r="P220" s="217">
        <f>O220*H220</f>
        <v>0</v>
      </c>
      <c r="Q220" s="217">
        <v>0</v>
      </c>
      <c r="R220" s="217">
        <f>Q220*H220</f>
        <v>0</v>
      </c>
      <c r="S220" s="217">
        <v>0</v>
      </c>
      <c r="T220" s="218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9" t="s">
        <v>233</v>
      </c>
      <c r="AT220" s="219" t="s">
        <v>136</v>
      </c>
      <c r="AU220" s="219" t="s">
        <v>83</v>
      </c>
      <c r="AY220" s="19" t="s">
        <v>133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19" t="s">
        <v>81</v>
      </c>
      <c r="BK220" s="220">
        <f>ROUND(I220*H220,2)</f>
        <v>0</v>
      </c>
      <c r="BL220" s="19" t="s">
        <v>233</v>
      </c>
      <c r="BM220" s="219" t="s">
        <v>1828</v>
      </c>
    </row>
    <row r="221" s="2" customFormat="1">
      <c r="A221" s="40"/>
      <c r="B221" s="41"/>
      <c r="C221" s="42"/>
      <c r="D221" s="221" t="s">
        <v>142</v>
      </c>
      <c r="E221" s="42"/>
      <c r="F221" s="222" t="s">
        <v>1829</v>
      </c>
      <c r="G221" s="42"/>
      <c r="H221" s="42"/>
      <c r="I221" s="223"/>
      <c r="J221" s="42"/>
      <c r="K221" s="42"/>
      <c r="L221" s="46"/>
      <c r="M221" s="224"/>
      <c r="N221" s="225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142</v>
      </c>
      <c r="AU221" s="19" t="s">
        <v>83</v>
      </c>
    </row>
    <row r="222" s="2" customFormat="1" ht="16.5" customHeight="1">
      <c r="A222" s="40"/>
      <c r="B222" s="41"/>
      <c r="C222" s="262" t="s">
        <v>869</v>
      </c>
      <c r="D222" s="262" t="s">
        <v>363</v>
      </c>
      <c r="E222" s="263" t="s">
        <v>1830</v>
      </c>
      <c r="F222" s="264" t="s">
        <v>1831</v>
      </c>
      <c r="G222" s="265" t="s">
        <v>19</v>
      </c>
      <c r="H222" s="266">
        <v>1</v>
      </c>
      <c r="I222" s="267"/>
      <c r="J222" s="268">
        <f>ROUND(I222*H222,2)</f>
        <v>0</v>
      </c>
      <c r="K222" s="269"/>
      <c r="L222" s="270"/>
      <c r="M222" s="271" t="s">
        <v>19</v>
      </c>
      <c r="N222" s="272" t="s">
        <v>44</v>
      </c>
      <c r="O222" s="86"/>
      <c r="P222" s="217">
        <f>O222*H222</f>
        <v>0</v>
      </c>
      <c r="Q222" s="217">
        <v>0</v>
      </c>
      <c r="R222" s="217">
        <f>Q222*H222</f>
        <v>0</v>
      </c>
      <c r="S222" s="217">
        <v>0</v>
      </c>
      <c r="T222" s="218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9" t="s">
        <v>499</v>
      </c>
      <c r="AT222" s="219" t="s">
        <v>363</v>
      </c>
      <c r="AU222" s="219" t="s">
        <v>83</v>
      </c>
      <c r="AY222" s="19" t="s">
        <v>133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19" t="s">
        <v>81</v>
      </c>
      <c r="BK222" s="220">
        <f>ROUND(I222*H222,2)</f>
        <v>0</v>
      </c>
      <c r="BL222" s="19" t="s">
        <v>233</v>
      </c>
      <c r="BM222" s="219" t="s">
        <v>1832</v>
      </c>
    </row>
    <row r="223" s="2" customFormat="1" ht="24.15" customHeight="1">
      <c r="A223" s="40"/>
      <c r="B223" s="41"/>
      <c r="C223" s="262" t="s">
        <v>876</v>
      </c>
      <c r="D223" s="262" t="s">
        <v>363</v>
      </c>
      <c r="E223" s="263" t="s">
        <v>1833</v>
      </c>
      <c r="F223" s="264" t="s">
        <v>1834</v>
      </c>
      <c r="G223" s="265" t="s">
        <v>211</v>
      </c>
      <c r="H223" s="266">
        <v>1</v>
      </c>
      <c r="I223" s="267"/>
      <c r="J223" s="268">
        <f>ROUND(I223*H223,2)</f>
        <v>0</v>
      </c>
      <c r="K223" s="269"/>
      <c r="L223" s="270"/>
      <c r="M223" s="271" t="s">
        <v>19</v>
      </c>
      <c r="N223" s="272" t="s">
        <v>44</v>
      </c>
      <c r="O223" s="86"/>
      <c r="P223" s="217">
        <f>O223*H223</f>
        <v>0</v>
      </c>
      <c r="Q223" s="217">
        <v>0</v>
      </c>
      <c r="R223" s="217">
        <f>Q223*H223</f>
        <v>0</v>
      </c>
      <c r="S223" s="217">
        <v>0</v>
      </c>
      <c r="T223" s="218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9" t="s">
        <v>499</v>
      </c>
      <c r="AT223" s="219" t="s">
        <v>363</v>
      </c>
      <c r="AU223" s="219" t="s">
        <v>83</v>
      </c>
      <c r="AY223" s="19" t="s">
        <v>133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19" t="s">
        <v>81</v>
      </c>
      <c r="BK223" s="220">
        <f>ROUND(I223*H223,2)</f>
        <v>0</v>
      </c>
      <c r="BL223" s="19" t="s">
        <v>233</v>
      </c>
      <c r="BM223" s="219" t="s">
        <v>1835</v>
      </c>
    </row>
    <row r="224" s="2" customFormat="1" ht="37.8" customHeight="1">
      <c r="A224" s="40"/>
      <c r="B224" s="41"/>
      <c r="C224" s="207" t="s">
        <v>881</v>
      </c>
      <c r="D224" s="207" t="s">
        <v>136</v>
      </c>
      <c r="E224" s="208" t="s">
        <v>1836</v>
      </c>
      <c r="F224" s="209" t="s">
        <v>1837</v>
      </c>
      <c r="G224" s="210" t="s">
        <v>217</v>
      </c>
      <c r="H224" s="211">
        <v>1</v>
      </c>
      <c r="I224" s="212"/>
      <c r="J224" s="213">
        <f>ROUND(I224*H224,2)</f>
        <v>0</v>
      </c>
      <c r="K224" s="214"/>
      <c r="L224" s="46"/>
      <c r="M224" s="215" t="s">
        <v>19</v>
      </c>
      <c r="N224" s="216" t="s">
        <v>44</v>
      </c>
      <c r="O224" s="86"/>
      <c r="P224" s="217">
        <f>O224*H224</f>
        <v>0</v>
      </c>
      <c r="Q224" s="217">
        <v>0</v>
      </c>
      <c r="R224" s="217">
        <f>Q224*H224</f>
        <v>0</v>
      </c>
      <c r="S224" s="217">
        <v>0</v>
      </c>
      <c r="T224" s="218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9" t="s">
        <v>233</v>
      </c>
      <c r="AT224" s="219" t="s">
        <v>136</v>
      </c>
      <c r="AU224" s="219" t="s">
        <v>83</v>
      </c>
      <c r="AY224" s="19" t="s">
        <v>133</v>
      </c>
      <c r="BE224" s="220">
        <f>IF(N224="základní",J224,0)</f>
        <v>0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19" t="s">
        <v>81</v>
      </c>
      <c r="BK224" s="220">
        <f>ROUND(I224*H224,2)</f>
        <v>0</v>
      </c>
      <c r="BL224" s="19" t="s">
        <v>233</v>
      </c>
      <c r="BM224" s="219" t="s">
        <v>1838</v>
      </c>
    </row>
    <row r="225" s="2" customFormat="1">
      <c r="A225" s="40"/>
      <c r="B225" s="41"/>
      <c r="C225" s="42"/>
      <c r="D225" s="221" t="s">
        <v>142</v>
      </c>
      <c r="E225" s="42"/>
      <c r="F225" s="222" t="s">
        <v>1839</v>
      </c>
      <c r="G225" s="42"/>
      <c r="H225" s="42"/>
      <c r="I225" s="223"/>
      <c r="J225" s="42"/>
      <c r="K225" s="42"/>
      <c r="L225" s="46"/>
      <c r="M225" s="224"/>
      <c r="N225" s="225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142</v>
      </c>
      <c r="AU225" s="19" t="s">
        <v>83</v>
      </c>
    </row>
    <row r="226" s="2" customFormat="1" ht="16.5" customHeight="1">
      <c r="A226" s="40"/>
      <c r="B226" s="41"/>
      <c r="C226" s="262" t="s">
        <v>886</v>
      </c>
      <c r="D226" s="262" t="s">
        <v>363</v>
      </c>
      <c r="E226" s="263" t="s">
        <v>1840</v>
      </c>
      <c r="F226" s="264" t="s">
        <v>1841</v>
      </c>
      <c r="G226" s="265" t="s">
        <v>217</v>
      </c>
      <c r="H226" s="266">
        <v>1.0800000000000001</v>
      </c>
      <c r="I226" s="267"/>
      <c r="J226" s="268">
        <f>ROUND(I226*H226,2)</f>
        <v>0</v>
      </c>
      <c r="K226" s="269"/>
      <c r="L226" s="270"/>
      <c r="M226" s="271" t="s">
        <v>19</v>
      </c>
      <c r="N226" s="272" t="s">
        <v>44</v>
      </c>
      <c r="O226" s="86"/>
      <c r="P226" s="217">
        <f>O226*H226</f>
        <v>0</v>
      </c>
      <c r="Q226" s="217">
        <v>0.00014999999999999999</v>
      </c>
      <c r="R226" s="217">
        <f>Q226*H226</f>
        <v>0.00016200000000000001</v>
      </c>
      <c r="S226" s="217">
        <v>0</v>
      </c>
      <c r="T226" s="218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9" t="s">
        <v>499</v>
      </c>
      <c r="AT226" s="219" t="s">
        <v>363</v>
      </c>
      <c r="AU226" s="219" t="s">
        <v>83</v>
      </c>
      <c r="AY226" s="19" t="s">
        <v>133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19" t="s">
        <v>81</v>
      </c>
      <c r="BK226" s="220">
        <f>ROUND(I226*H226,2)</f>
        <v>0</v>
      </c>
      <c r="BL226" s="19" t="s">
        <v>233</v>
      </c>
      <c r="BM226" s="219" t="s">
        <v>1842</v>
      </c>
    </row>
    <row r="227" s="13" customFormat="1">
      <c r="A227" s="13"/>
      <c r="B227" s="226"/>
      <c r="C227" s="227"/>
      <c r="D227" s="228" t="s">
        <v>144</v>
      </c>
      <c r="E227" s="229" t="s">
        <v>19</v>
      </c>
      <c r="F227" s="230" t="s">
        <v>1843</v>
      </c>
      <c r="G227" s="227"/>
      <c r="H227" s="231">
        <v>1.0800000000000001</v>
      </c>
      <c r="I227" s="232"/>
      <c r="J227" s="227"/>
      <c r="K227" s="227"/>
      <c r="L227" s="233"/>
      <c r="M227" s="234"/>
      <c r="N227" s="235"/>
      <c r="O227" s="235"/>
      <c r="P227" s="235"/>
      <c r="Q227" s="235"/>
      <c r="R227" s="235"/>
      <c r="S227" s="235"/>
      <c r="T227" s="23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7" t="s">
        <v>144</v>
      </c>
      <c r="AU227" s="237" t="s">
        <v>83</v>
      </c>
      <c r="AV227" s="13" t="s">
        <v>83</v>
      </c>
      <c r="AW227" s="13" t="s">
        <v>35</v>
      </c>
      <c r="AX227" s="13" t="s">
        <v>81</v>
      </c>
      <c r="AY227" s="237" t="s">
        <v>133</v>
      </c>
    </row>
    <row r="228" s="2" customFormat="1" ht="16.5" customHeight="1">
      <c r="A228" s="40"/>
      <c r="B228" s="41"/>
      <c r="C228" s="262" t="s">
        <v>891</v>
      </c>
      <c r="D228" s="262" t="s">
        <v>363</v>
      </c>
      <c r="E228" s="263" t="s">
        <v>1844</v>
      </c>
      <c r="F228" s="264" t="s">
        <v>1845</v>
      </c>
      <c r="G228" s="265" t="s">
        <v>211</v>
      </c>
      <c r="H228" s="266">
        <v>1</v>
      </c>
      <c r="I228" s="267"/>
      <c r="J228" s="268">
        <f>ROUND(I228*H228,2)</f>
        <v>0</v>
      </c>
      <c r="K228" s="269"/>
      <c r="L228" s="270"/>
      <c r="M228" s="271" t="s">
        <v>19</v>
      </c>
      <c r="N228" s="272" t="s">
        <v>44</v>
      </c>
      <c r="O228" s="86"/>
      <c r="P228" s="217">
        <f>O228*H228</f>
        <v>0</v>
      </c>
      <c r="Q228" s="217">
        <v>4.0000000000000003E-05</v>
      </c>
      <c r="R228" s="217">
        <f>Q228*H228</f>
        <v>4.0000000000000003E-05</v>
      </c>
      <c r="S228" s="217">
        <v>0</v>
      </c>
      <c r="T228" s="218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9" t="s">
        <v>499</v>
      </c>
      <c r="AT228" s="219" t="s">
        <v>363</v>
      </c>
      <c r="AU228" s="219" t="s">
        <v>83</v>
      </c>
      <c r="AY228" s="19" t="s">
        <v>133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19" t="s">
        <v>81</v>
      </c>
      <c r="BK228" s="220">
        <f>ROUND(I228*H228,2)</f>
        <v>0</v>
      </c>
      <c r="BL228" s="19" t="s">
        <v>233</v>
      </c>
      <c r="BM228" s="219" t="s">
        <v>1846</v>
      </c>
    </row>
    <row r="229" s="2" customFormat="1" ht="24.15" customHeight="1">
      <c r="A229" s="40"/>
      <c r="B229" s="41"/>
      <c r="C229" s="262" t="s">
        <v>898</v>
      </c>
      <c r="D229" s="262" t="s">
        <v>363</v>
      </c>
      <c r="E229" s="263" t="s">
        <v>1847</v>
      </c>
      <c r="F229" s="264" t="s">
        <v>1848</v>
      </c>
      <c r="G229" s="265" t="s">
        <v>211</v>
      </c>
      <c r="H229" s="266">
        <v>1.1499999999999999</v>
      </c>
      <c r="I229" s="267"/>
      <c r="J229" s="268">
        <f>ROUND(I229*H229,2)</f>
        <v>0</v>
      </c>
      <c r="K229" s="269"/>
      <c r="L229" s="270"/>
      <c r="M229" s="271" t="s">
        <v>19</v>
      </c>
      <c r="N229" s="272" t="s">
        <v>44</v>
      </c>
      <c r="O229" s="86"/>
      <c r="P229" s="217">
        <f>O229*H229</f>
        <v>0</v>
      </c>
      <c r="Q229" s="217">
        <v>0.00010000000000000001</v>
      </c>
      <c r="R229" s="217">
        <f>Q229*H229</f>
        <v>0.00011499999999999999</v>
      </c>
      <c r="S229" s="217">
        <v>0</v>
      </c>
      <c r="T229" s="218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9" t="s">
        <v>499</v>
      </c>
      <c r="AT229" s="219" t="s">
        <v>363</v>
      </c>
      <c r="AU229" s="219" t="s">
        <v>83</v>
      </c>
      <c r="AY229" s="19" t="s">
        <v>133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19" t="s">
        <v>81</v>
      </c>
      <c r="BK229" s="220">
        <f>ROUND(I229*H229,2)</f>
        <v>0</v>
      </c>
      <c r="BL229" s="19" t="s">
        <v>233</v>
      </c>
      <c r="BM229" s="219" t="s">
        <v>1849</v>
      </c>
    </row>
    <row r="230" s="13" customFormat="1">
      <c r="A230" s="13"/>
      <c r="B230" s="226"/>
      <c r="C230" s="227"/>
      <c r="D230" s="228" t="s">
        <v>144</v>
      </c>
      <c r="E230" s="229" t="s">
        <v>19</v>
      </c>
      <c r="F230" s="230" t="s">
        <v>1850</v>
      </c>
      <c r="G230" s="227"/>
      <c r="H230" s="231">
        <v>1.1499999999999999</v>
      </c>
      <c r="I230" s="232"/>
      <c r="J230" s="227"/>
      <c r="K230" s="227"/>
      <c r="L230" s="233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7" t="s">
        <v>144</v>
      </c>
      <c r="AU230" s="237" t="s">
        <v>83</v>
      </c>
      <c r="AV230" s="13" t="s">
        <v>83</v>
      </c>
      <c r="AW230" s="13" t="s">
        <v>35</v>
      </c>
      <c r="AX230" s="13" t="s">
        <v>81</v>
      </c>
      <c r="AY230" s="237" t="s">
        <v>133</v>
      </c>
    </row>
    <row r="231" s="2" customFormat="1" ht="44.25" customHeight="1">
      <c r="A231" s="40"/>
      <c r="B231" s="41"/>
      <c r="C231" s="207" t="s">
        <v>903</v>
      </c>
      <c r="D231" s="207" t="s">
        <v>136</v>
      </c>
      <c r="E231" s="208" t="s">
        <v>1851</v>
      </c>
      <c r="F231" s="209" t="s">
        <v>1852</v>
      </c>
      <c r="G231" s="210" t="s">
        <v>211</v>
      </c>
      <c r="H231" s="211">
        <v>3</v>
      </c>
      <c r="I231" s="212"/>
      <c r="J231" s="213">
        <f>ROUND(I231*H231,2)</f>
        <v>0</v>
      </c>
      <c r="K231" s="214"/>
      <c r="L231" s="46"/>
      <c r="M231" s="215" t="s">
        <v>19</v>
      </c>
      <c r="N231" s="216" t="s">
        <v>44</v>
      </c>
      <c r="O231" s="86"/>
      <c r="P231" s="217">
        <f>O231*H231</f>
        <v>0</v>
      </c>
      <c r="Q231" s="217">
        <v>0</v>
      </c>
      <c r="R231" s="217">
        <f>Q231*H231</f>
        <v>0</v>
      </c>
      <c r="S231" s="217">
        <v>0</v>
      </c>
      <c r="T231" s="218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9" t="s">
        <v>233</v>
      </c>
      <c r="AT231" s="219" t="s">
        <v>136</v>
      </c>
      <c r="AU231" s="219" t="s">
        <v>83</v>
      </c>
      <c r="AY231" s="19" t="s">
        <v>133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19" t="s">
        <v>81</v>
      </c>
      <c r="BK231" s="220">
        <f>ROUND(I231*H231,2)</f>
        <v>0</v>
      </c>
      <c r="BL231" s="19" t="s">
        <v>233</v>
      </c>
      <c r="BM231" s="219" t="s">
        <v>1853</v>
      </c>
    </row>
    <row r="232" s="2" customFormat="1">
      <c r="A232" s="40"/>
      <c r="B232" s="41"/>
      <c r="C232" s="42"/>
      <c r="D232" s="221" t="s">
        <v>142</v>
      </c>
      <c r="E232" s="42"/>
      <c r="F232" s="222" t="s">
        <v>1854</v>
      </c>
      <c r="G232" s="42"/>
      <c r="H232" s="42"/>
      <c r="I232" s="223"/>
      <c r="J232" s="42"/>
      <c r="K232" s="42"/>
      <c r="L232" s="46"/>
      <c r="M232" s="224"/>
      <c r="N232" s="225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142</v>
      </c>
      <c r="AU232" s="19" t="s">
        <v>83</v>
      </c>
    </row>
    <row r="233" s="2" customFormat="1" ht="16.5" customHeight="1">
      <c r="A233" s="40"/>
      <c r="B233" s="41"/>
      <c r="C233" s="262" t="s">
        <v>906</v>
      </c>
      <c r="D233" s="262" t="s">
        <v>363</v>
      </c>
      <c r="E233" s="263" t="s">
        <v>1855</v>
      </c>
      <c r="F233" s="264" t="s">
        <v>1856</v>
      </c>
      <c r="G233" s="265" t="s">
        <v>211</v>
      </c>
      <c r="H233" s="266">
        <v>3</v>
      </c>
      <c r="I233" s="267"/>
      <c r="J233" s="268">
        <f>ROUND(I233*H233,2)</f>
        <v>0</v>
      </c>
      <c r="K233" s="269"/>
      <c r="L233" s="270"/>
      <c r="M233" s="271" t="s">
        <v>19</v>
      </c>
      <c r="N233" s="272" t="s">
        <v>44</v>
      </c>
      <c r="O233" s="86"/>
      <c r="P233" s="217">
        <f>O233*H233</f>
        <v>0</v>
      </c>
      <c r="Q233" s="217">
        <v>0.00027</v>
      </c>
      <c r="R233" s="217">
        <f>Q233*H233</f>
        <v>0.00080999999999999996</v>
      </c>
      <c r="S233" s="217">
        <v>0</v>
      </c>
      <c r="T233" s="218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9" t="s">
        <v>499</v>
      </c>
      <c r="AT233" s="219" t="s">
        <v>363</v>
      </c>
      <c r="AU233" s="219" t="s">
        <v>83</v>
      </c>
      <c r="AY233" s="19" t="s">
        <v>133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19" t="s">
        <v>81</v>
      </c>
      <c r="BK233" s="220">
        <f>ROUND(I233*H233,2)</f>
        <v>0</v>
      </c>
      <c r="BL233" s="19" t="s">
        <v>233</v>
      </c>
      <c r="BM233" s="219" t="s">
        <v>1857</v>
      </c>
    </row>
    <row r="234" s="2" customFormat="1" ht="49.05" customHeight="1">
      <c r="A234" s="40"/>
      <c r="B234" s="41"/>
      <c r="C234" s="207" t="s">
        <v>911</v>
      </c>
      <c r="D234" s="207" t="s">
        <v>136</v>
      </c>
      <c r="E234" s="208" t="s">
        <v>1858</v>
      </c>
      <c r="F234" s="209" t="s">
        <v>1859</v>
      </c>
      <c r="G234" s="210" t="s">
        <v>211</v>
      </c>
      <c r="H234" s="211">
        <v>3</v>
      </c>
      <c r="I234" s="212"/>
      <c r="J234" s="213">
        <f>ROUND(I234*H234,2)</f>
        <v>0</v>
      </c>
      <c r="K234" s="214"/>
      <c r="L234" s="46"/>
      <c r="M234" s="215" t="s">
        <v>19</v>
      </c>
      <c r="N234" s="216" t="s">
        <v>44</v>
      </c>
      <c r="O234" s="86"/>
      <c r="P234" s="217">
        <f>O234*H234</f>
        <v>0</v>
      </c>
      <c r="Q234" s="217">
        <v>0</v>
      </c>
      <c r="R234" s="217">
        <f>Q234*H234</f>
        <v>0</v>
      </c>
      <c r="S234" s="217">
        <v>0</v>
      </c>
      <c r="T234" s="218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9" t="s">
        <v>233</v>
      </c>
      <c r="AT234" s="219" t="s">
        <v>136</v>
      </c>
      <c r="AU234" s="219" t="s">
        <v>83</v>
      </c>
      <c r="AY234" s="19" t="s">
        <v>133</v>
      </c>
      <c r="BE234" s="220">
        <f>IF(N234="základní",J234,0)</f>
        <v>0</v>
      </c>
      <c r="BF234" s="220">
        <f>IF(N234="snížená",J234,0)</f>
        <v>0</v>
      </c>
      <c r="BG234" s="220">
        <f>IF(N234="zákl. přenesená",J234,0)</f>
        <v>0</v>
      </c>
      <c r="BH234" s="220">
        <f>IF(N234="sníž. přenesená",J234,0)</f>
        <v>0</v>
      </c>
      <c r="BI234" s="220">
        <f>IF(N234="nulová",J234,0)</f>
        <v>0</v>
      </c>
      <c r="BJ234" s="19" t="s">
        <v>81</v>
      </c>
      <c r="BK234" s="220">
        <f>ROUND(I234*H234,2)</f>
        <v>0</v>
      </c>
      <c r="BL234" s="19" t="s">
        <v>233</v>
      </c>
      <c r="BM234" s="219" t="s">
        <v>1860</v>
      </c>
    </row>
    <row r="235" s="2" customFormat="1">
      <c r="A235" s="40"/>
      <c r="B235" s="41"/>
      <c r="C235" s="42"/>
      <c r="D235" s="221" t="s">
        <v>142</v>
      </c>
      <c r="E235" s="42"/>
      <c r="F235" s="222" t="s">
        <v>1861</v>
      </c>
      <c r="G235" s="42"/>
      <c r="H235" s="42"/>
      <c r="I235" s="223"/>
      <c r="J235" s="42"/>
      <c r="K235" s="42"/>
      <c r="L235" s="46"/>
      <c r="M235" s="224"/>
      <c r="N235" s="225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142</v>
      </c>
      <c r="AU235" s="19" t="s">
        <v>83</v>
      </c>
    </row>
    <row r="236" s="2" customFormat="1" ht="24.15" customHeight="1">
      <c r="A236" s="40"/>
      <c r="B236" s="41"/>
      <c r="C236" s="262" t="s">
        <v>916</v>
      </c>
      <c r="D236" s="262" t="s">
        <v>363</v>
      </c>
      <c r="E236" s="263" t="s">
        <v>1862</v>
      </c>
      <c r="F236" s="264" t="s">
        <v>1863</v>
      </c>
      <c r="G236" s="265" t="s">
        <v>211</v>
      </c>
      <c r="H236" s="266">
        <v>3</v>
      </c>
      <c r="I236" s="267"/>
      <c r="J236" s="268">
        <f>ROUND(I236*H236,2)</f>
        <v>0</v>
      </c>
      <c r="K236" s="269"/>
      <c r="L236" s="270"/>
      <c r="M236" s="271" t="s">
        <v>19</v>
      </c>
      <c r="N236" s="272" t="s">
        <v>44</v>
      </c>
      <c r="O236" s="86"/>
      <c r="P236" s="217">
        <f>O236*H236</f>
        <v>0</v>
      </c>
      <c r="Q236" s="217">
        <v>0.0015</v>
      </c>
      <c r="R236" s="217">
        <f>Q236*H236</f>
        <v>0.0045000000000000005</v>
      </c>
      <c r="S236" s="217">
        <v>0</v>
      </c>
      <c r="T236" s="218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9" t="s">
        <v>499</v>
      </c>
      <c r="AT236" s="219" t="s">
        <v>363</v>
      </c>
      <c r="AU236" s="219" t="s">
        <v>83</v>
      </c>
      <c r="AY236" s="19" t="s">
        <v>133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19" t="s">
        <v>81</v>
      </c>
      <c r="BK236" s="220">
        <f>ROUND(I236*H236,2)</f>
        <v>0</v>
      </c>
      <c r="BL236" s="19" t="s">
        <v>233</v>
      </c>
      <c r="BM236" s="219" t="s">
        <v>1864</v>
      </c>
    </row>
    <row r="237" s="2" customFormat="1" ht="49.05" customHeight="1">
      <c r="A237" s="40"/>
      <c r="B237" s="41"/>
      <c r="C237" s="207" t="s">
        <v>919</v>
      </c>
      <c r="D237" s="207" t="s">
        <v>136</v>
      </c>
      <c r="E237" s="208" t="s">
        <v>1865</v>
      </c>
      <c r="F237" s="209" t="s">
        <v>1866</v>
      </c>
      <c r="G237" s="210" t="s">
        <v>211</v>
      </c>
      <c r="H237" s="211">
        <v>40</v>
      </c>
      <c r="I237" s="212"/>
      <c r="J237" s="213">
        <f>ROUND(I237*H237,2)</f>
        <v>0</v>
      </c>
      <c r="K237" s="214"/>
      <c r="L237" s="46"/>
      <c r="M237" s="215" t="s">
        <v>19</v>
      </c>
      <c r="N237" s="216" t="s">
        <v>44</v>
      </c>
      <c r="O237" s="86"/>
      <c r="P237" s="217">
        <f>O237*H237</f>
        <v>0</v>
      </c>
      <c r="Q237" s="217">
        <v>0</v>
      </c>
      <c r="R237" s="217">
        <f>Q237*H237</f>
        <v>0</v>
      </c>
      <c r="S237" s="217">
        <v>0</v>
      </c>
      <c r="T237" s="218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9" t="s">
        <v>233</v>
      </c>
      <c r="AT237" s="219" t="s">
        <v>136</v>
      </c>
      <c r="AU237" s="219" t="s">
        <v>83</v>
      </c>
      <c r="AY237" s="19" t="s">
        <v>133</v>
      </c>
      <c r="BE237" s="220">
        <f>IF(N237="základní",J237,0)</f>
        <v>0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19" t="s">
        <v>81</v>
      </c>
      <c r="BK237" s="220">
        <f>ROUND(I237*H237,2)</f>
        <v>0</v>
      </c>
      <c r="BL237" s="19" t="s">
        <v>233</v>
      </c>
      <c r="BM237" s="219" t="s">
        <v>1867</v>
      </c>
    </row>
    <row r="238" s="2" customFormat="1">
      <c r="A238" s="40"/>
      <c r="B238" s="41"/>
      <c r="C238" s="42"/>
      <c r="D238" s="221" t="s">
        <v>142</v>
      </c>
      <c r="E238" s="42"/>
      <c r="F238" s="222" t="s">
        <v>1868</v>
      </c>
      <c r="G238" s="42"/>
      <c r="H238" s="42"/>
      <c r="I238" s="223"/>
      <c r="J238" s="42"/>
      <c r="K238" s="42"/>
      <c r="L238" s="46"/>
      <c r="M238" s="224"/>
      <c r="N238" s="225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142</v>
      </c>
      <c r="AU238" s="19" t="s">
        <v>83</v>
      </c>
    </row>
    <row r="239" s="2" customFormat="1" ht="24.15" customHeight="1">
      <c r="A239" s="40"/>
      <c r="B239" s="41"/>
      <c r="C239" s="262" t="s">
        <v>924</v>
      </c>
      <c r="D239" s="262" t="s">
        <v>363</v>
      </c>
      <c r="E239" s="263" t="s">
        <v>1869</v>
      </c>
      <c r="F239" s="264" t="s">
        <v>1870</v>
      </c>
      <c r="G239" s="265" t="s">
        <v>211</v>
      </c>
      <c r="H239" s="266">
        <v>12</v>
      </c>
      <c r="I239" s="267"/>
      <c r="J239" s="268">
        <f>ROUND(I239*H239,2)</f>
        <v>0</v>
      </c>
      <c r="K239" s="269"/>
      <c r="L239" s="270"/>
      <c r="M239" s="271" t="s">
        <v>19</v>
      </c>
      <c r="N239" s="272" t="s">
        <v>44</v>
      </c>
      <c r="O239" s="86"/>
      <c r="P239" s="217">
        <f>O239*H239</f>
        <v>0</v>
      </c>
      <c r="Q239" s="217">
        <v>0</v>
      </c>
      <c r="R239" s="217">
        <f>Q239*H239</f>
        <v>0</v>
      </c>
      <c r="S239" s="217">
        <v>0</v>
      </c>
      <c r="T239" s="218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9" t="s">
        <v>499</v>
      </c>
      <c r="AT239" s="219" t="s">
        <v>363</v>
      </c>
      <c r="AU239" s="219" t="s">
        <v>83</v>
      </c>
      <c r="AY239" s="19" t="s">
        <v>133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19" t="s">
        <v>81</v>
      </c>
      <c r="BK239" s="220">
        <f>ROUND(I239*H239,2)</f>
        <v>0</v>
      </c>
      <c r="BL239" s="19" t="s">
        <v>233</v>
      </c>
      <c r="BM239" s="219" t="s">
        <v>1871</v>
      </c>
    </row>
    <row r="240" s="2" customFormat="1" ht="24.15" customHeight="1">
      <c r="A240" s="40"/>
      <c r="B240" s="41"/>
      <c r="C240" s="262" t="s">
        <v>926</v>
      </c>
      <c r="D240" s="262" t="s">
        <v>363</v>
      </c>
      <c r="E240" s="263" t="s">
        <v>1872</v>
      </c>
      <c r="F240" s="264" t="s">
        <v>1873</v>
      </c>
      <c r="G240" s="265" t="s">
        <v>211</v>
      </c>
      <c r="H240" s="266">
        <v>25</v>
      </c>
      <c r="I240" s="267"/>
      <c r="J240" s="268">
        <f>ROUND(I240*H240,2)</f>
        <v>0</v>
      </c>
      <c r="K240" s="269"/>
      <c r="L240" s="270"/>
      <c r="M240" s="271" t="s">
        <v>19</v>
      </c>
      <c r="N240" s="272" t="s">
        <v>44</v>
      </c>
      <c r="O240" s="86"/>
      <c r="P240" s="217">
        <f>O240*H240</f>
        <v>0</v>
      </c>
      <c r="Q240" s="217">
        <v>0</v>
      </c>
      <c r="R240" s="217">
        <f>Q240*H240</f>
        <v>0</v>
      </c>
      <c r="S240" s="217">
        <v>0</v>
      </c>
      <c r="T240" s="218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9" t="s">
        <v>499</v>
      </c>
      <c r="AT240" s="219" t="s">
        <v>363</v>
      </c>
      <c r="AU240" s="219" t="s">
        <v>83</v>
      </c>
      <c r="AY240" s="19" t="s">
        <v>133</v>
      </c>
      <c r="BE240" s="220">
        <f>IF(N240="základní",J240,0)</f>
        <v>0</v>
      </c>
      <c r="BF240" s="220">
        <f>IF(N240="snížená",J240,0)</f>
        <v>0</v>
      </c>
      <c r="BG240" s="220">
        <f>IF(N240="zákl. přenesená",J240,0)</f>
        <v>0</v>
      </c>
      <c r="BH240" s="220">
        <f>IF(N240="sníž. přenesená",J240,0)</f>
        <v>0</v>
      </c>
      <c r="BI240" s="220">
        <f>IF(N240="nulová",J240,0)</f>
        <v>0</v>
      </c>
      <c r="BJ240" s="19" t="s">
        <v>81</v>
      </c>
      <c r="BK240" s="220">
        <f>ROUND(I240*H240,2)</f>
        <v>0</v>
      </c>
      <c r="BL240" s="19" t="s">
        <v>233</v>
      </c>
      <c r="BM240" s="219" t="s">
        <v>1874</v>
      </c>
    </row>
    <row r="241" s="2" customFormat="1" ht="33" customHeight="1">
      <c r="A241" s="40"/>
      <c r="B241" s="41"/>
      <c r="C241" s="262" t="s">
        <v>933</v>
      </c>
      <c r="D241" s="262" t="s">
        <v>363</v>
      </c>
      <c r="E241" s="263" t="s">
        <v>1875</v>
      </c>
      <c r="F241" s="264" t="s">
        <v>1876</v>
      </c>
      <c r="G241" s="265" t="s">
        <v>211</v>
      </c>
      <c r="H241" s="266">
        <v>1</v>
      </c>
      <c r="I241" s="267"/>
      <c r="J241" s="268">
        <f>ROUND(I241*H241,2)</f>
        <v>0</v>
      </c>
      <c r="K241" s="269"/>
      <c r="L241" s="270"/>
      <c r="M241" s="271" t="s">
        <v>19</v>
      </c>
      <c r="N241" s="272" t="s">
        <v>44</v>
      </c>
      <c r="O241" s="86"/>
      <c r="P241" s="217">
        <f>O241*H241</f>
        <v>0</v>
      </c>
      <c r="Q241" s="217">
        <v>0</v>
      </c>
      <c r="R241" s="217">
        <f>Q241*H241</f>
        <v>0</v>
      </c>
      <c r="S241" s="217">
        <v>0</v>
      </c>
      <c r="T241" s="218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9" t="s">
        <v>499</v>
      </c>
      <c r="AT241" s="219" t="s">
        <v>363</v>
      </c>
      <c r="AU241" s="219" t="s">
        <v>83</v>
      </c>
      <c r="AY241" s="19" t="s">
        <v>133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19" t="s">
        <v>81</v>
      </c>
      <c r="BK241" s="220">
        <f>ROUND(I241*H241,2)</f>
        <v>0</v>
      </c>
      <c r="BL241" s="19" t="s">
        <v>233</v>
      </c>
      <c r="BM241" s="219" t="s">
        <v>1877</v>
      </c>
    </row>
    <row r="242" s="2" customFormat="1" ht="33" customHeight="1">
      <c r="A242" s="40"/>
      <c r="B242" s="41"/>
      <c r="C242" s="262" t="s">
        <v>938</v>
      </c>
      <c r="D242" s="262" t="s">
        <v>363</v>
      </c>
      <c r="E242" s="263" t="s">
        <v>1878</v>
      </c>
      <c r="F242" s="264" t="s">
        <v>1879</v>
      </c>
      <c r="G242" s="265" t="s">
        <v>211</v>
      </c>
      <c r="H242" s="266">
        <v>2</v>
      </c>
      <c r="I242" s="267"/>
      <c r="J242" s="268">
        <f>ROUND(I242*H242,2)</f>
        <v>0</v>
      </c>
      <c r="K242" s="269"/>
      <c r="L242" s="270"/>
      <c r="M242" s="271" t="s">
        <v>19</v>
      </c>
      <c r="N242" s="272" t="s">
        <v>44</v>
      </c>
      <c r="O242" s="86"/>
      <c r="P242" s="217">
        <f>O242*H242</f>
        <v>0</v>
      </c>
      <c r="Q242" s="217">
        <v>0</v>
      </c>
      <c r="R242" s="217">
        <f>Q242*H242</f>
        <v>0</v>
      </c>
      <c r="S242" s="217">
        <v>0</v>
      </c>
      <c r="T242" s="218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9" t="s">
        <v>499</v>
      </c>
      <c r="AT242" s="219" t="s">
        <v>363</v>
      </c>
      <c r="AU242" s="219" t="s">
        <v>83</v>
      </c>
      <c r="AY242" s="19" t="s">
        <v>133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19" t="s">
        <v>81</v>
      </c>
      <c r="BK242" s="220">
        <f>ROUND(I242*H242,2)</f>
        <v>0</v>
      </c>
      <c r="BL242" s="19" t="s">
        <v>233</v>
      </c>
      <c r="BM242" s="219" t="s">
        <v>1880</v>
      </c>
    </row>
    <row r="243" s="2" customFormat="1" ht="24.15" customHeight="1">
      <c r="A243" s="40"/>
      <c r="B243" s="41"/>
      <c r="C243" s="207" t="s">
        <v>943</v>
      </c>
      <c r="D243" s="207" t="s">
        <v>136</v>
      </c>
      <c r="E243" s="208" t="s">
        <v>1881</v>
      </c>
      <c r="F243" s="209" t="s">
        <v>1882</v>
      </c>
      <c r="G243" s="210" t="s">
        <v>217</v>
      </c>
      <c r="H243" s="211">
        <v>15</v>
      </c>
      <c r="I243" s="212"/>
      <c r="J243" s="213">
        <f>ROUND(I243*H243,2)</f>
        <v>0</v>
      </c>
      <c r="K243" s="214"/>
      <c r="L243" s="46"/>
      <c r="M243" s="215" t="s">
        <v>19</v>
      </c>
      <c r="N243" s="216" t="s">
        <v>44</v>
      </c>
      <c r="O243" s="86"/>
      <c r="P243" s="217">
        <f>O243*H243</f>
        <v>0</v>
      </c>
      <c r="Q243" s="217">
        <v>0</v>
      </c>
      <c r="R243" s="217">
        <f>Q243*H243</f>
        <v>0</v>
      </c>
      <c r="S243" s="217">
        <v>0</v>
      </c>
      <c r="T243" s="218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9" t="s">
        <v>233</v>
      </c>
      <c r="AT243" s="219" t="s">
        <v>136</v>
      </c>
      <c r="AU243" s="219" t="s">
        <v>83</v>
      </c>
      <c r="AY243" s="19" t="s">
        <v>133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19" t="s">
        <v>81</v>
      </c>
      <c r="BK243" s="220">
        <f>ROUND(I243*H243,2)</f>
        <v>0</v>
      </c>
      <c r="BL243" s="19" t="s">
        <v>233</v>
      </c>
      <c r="BM243" s="219" t="s">
        <v>1883</v>
      </c>
    </row>
    <row r="244" s="2" customFormat="1">
      <c r="A244" s="40"/>
      <c r="B244" s="41"/>
      <c r="C244" s="42"/>
      <c r="D244" s="221" t="s">
        <v>142</v>
      </c>
      <c r="E244" s="42"/>
      <c r="F244" s="222" t="s">
        <v>1884</v>
      </c>
      <c r="G244" s="42"/>
      <c r="H244" s="42"/>
      <c r="I244" s="223"/>
      <c r="J244" s="42"/>
      <c r="K244" s="42"/>
      <c r="L244" s="46"/>
      <c r="M244" s="224"/>
      <c r="N244" s="225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142</v>
      </c>
      <c r="AU244" s="19" t="s">
        <v>83</v>
      </c>
    </row>
    <row r="245" s="2" customFormat="1" ht="16.5" customHeight="1">
      <c r="A245" s="40"/>
      <c r="B245" s="41"/>
      <c r="C245" s="262" t="s">
        <v>948</v>
      </c>
      <c r="D245" s="262" t="s">
        <v>363</v>
      </c>
      <c r="E245" s="263" t="s">
        <v>1885</v>
      </c>
      <c r="F245" s="264" t="s">
        <v>1886</v>
      </c>
      <c r="G245" s="265" t="s">
        <v>1171</v>
      </c>
      <c r="H245" s="266">
        <v>2.3250000000000002</v>
      </c>
      <c r="I245" s="267"/>
      <c r="J245" s="268">
        <f>ROUND(I245*H245,2)</f>
        <v>0</v>
      </c>
      <c r="K245" s="269"/>
      <c r="L245" s="270"/>
      <c r="M245" s="271" t="s">
        <v>19</v>
      </c>
      <c r="N245" s="272" t="s">
        <v>44</v>
      </c>
      <c r="O245" s="86"/>
      <c r="P245" s="217">
        <f>O245*H245</f>
        <v>0</v>
      </c>
      <c r="Q245" s="217">
        <v>0.001</v>
      </c>
      <c r="R245" s="217">
        <f>Q245*H245</f>
        <v>0.0023250000000000002</v>
      </c>
      <c r="S245" s="217">
        <v>0</v>
      </c>
      <c r="T245" s="218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9" t="s">
        <v>499</v>
      </c>
      <c r="AT245" s="219" t="s">
        <v>363</v>
      </c>
      <c r="AU245" s="219" t="s">
        <v>83</v>
      </c>
      <c r="AY245" s="19" t="s">
        <v>133</v>
      </c>
      <c r="BE245" s="220">
        <f>IF(N245="základní",J245,0)</f>
        <v>0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19" t="s">
        <v>81</v>
      </c>
      <c r="BK245" s="220">
        <f>ROUND(I245*H245,2)</f>
        <v>0</v>
      </c>
      <c r="BL245" s="19" t="s">
        <v>233</v>
      </c>
      <c r="BM245" s="219" t="s">
        <v>1887</v>
      </c>
    </row>
    <row r="246" s="13" customFormat="1">
      <c r="A246" s="13"/>
      <c r="B246" s="226"/>
      <c r="C246" s="227"/>
      <c r="D246" s="228" t="s">
        <v>144</v>
      </c>
      <c r="E246" s="229" t="s">
        <v>19</v>
      </c>
      <c r="F246" s="230" t="s">
        <v>1888</v>
      </c>
      <c r="G246" s="227"/>
      <c r="H246" s="231">
        <v>2.3250000000000002</v>
      </c>
      <c r="I246" s="232"/>
      <c r="J246" s="227"/>
      <c r="K246" s="227"/>
      <c r="L246" s="233"/>
      <c r="M246" s="234"/>
      <c r="N246" s="235"/>
      <c r="O246" s="235"/>
      <c r="P246" s="235"/>
      <c r="Q246" s="235"/>
      <c r="R246" s="235"/>
      <c r="S246" s="235"/>
      <c r="T246" s="23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7" t="s">
        <v>144</v>
      </c>
      <c r="AU246" s="237" t="s">
        <v>83</v>
      </c>
      <c r="AV246" s="13" t="s">
        <v>83</v>
      </c>
      <c r="AW246" s="13" t="s">
        <v>35</v>
      </c>
      <c r="AX246" s="13" t="s">
        <v>81</v>
      </c>
      <c r="AY246" s="237" t="s">
        <v>133</v>
      </c>
    </row>
    <row r="247" s="2" customFormat="1" ht="33" customHeight="1">
      <c r="A247" s="40"/>
      <c r="B247" s="41"/>
      <c r="C247" s="262" t="s">
        <v>954</v>
      </c>
      <c r="D247" s="262" t="s">
        <v>363</v>
      </c>
      <c r="E247" s="263" t="s">
        <v>1889</v>
      </c>
      <c r="F247" s="264" t="s">
        <v>1890</v>
      </c>
      <c r="G247" s="265" t="s">
        <v>211</v>
      </c>
      <c r="H247" s="266">
        <v>15</v>
      </c>
      <c r="I247" s="267"/>
      <c r="J247" s="268">
        <f>ROUND(I247*H247,2)</f>
        <v>0</v>
      </c>
      <c r="K247" s="269"/>
      <c r="L247" s="270"/>
      <c r="M247" s="271" t="s">
        <v>19</v>
      </c>
      <c r="N247" s="272" t="s">
        <v>44</v>
      </c>
      <c r="O247" s="86"/>
      <c r="P247" s="217">
        <f>O247*H247</f>
        <v>0</v>
      </c>
      <c r="Q247" s="217">
        <v>0.001</v>
      </c>
      <c r="R247" s="217">
        <f>Q247*H247</f>
        <v>0.014999999999999999</v>
      </c>
      <c r="S247" s="217">
        <v>0</v>
      </c>
      <c r="T247" s="218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9" t="s">
        <v>499</v>
      </c>
      <c r="AT247" s="219" t="s">
        <v>363</v>
      </c>
      <c r="AU247" s="219" t="s">
        <v>83</v>
      </c>
      <c r="AY247" s="19" t="s">
        <v>133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19" t="s">
        <v>81</v>
      </c>
      <c r="BK247" s="220">
        <f>ROUND(I247*H247,2)</f>
        <v>0</v>
      </c>
      <c r="BL247" s="19" t="s">
        <v>233</v>
      </c>
      <c r="BM247" s="219" t="s">
        <v>1891</v>
      </c>
    </row>
    <row r="248" s="2" customFormat="1" ht="24.15" customHeight="1">
      <c r="A248" s="40"/>
      <c r="B248" s="41"/>
      <c r="C248" s="207" t="s">
        <v>959</v>
      </c>
      <c r="D248" s="207" t="s">
        <v>136</v>
      </c>
      <c r="E248" s="208" t="s">
        <v>1892</v>
      </c>
      <c r="F248" s="209" t="s">
        <v>1893</v>
      </c>
      <c r="G248" s="210" t="s">
        <v>211</v>
      </c>
      <c r="H248" s="211">
        <v>2</v>
      </c>
      <c r="I248" s="212"/>
      <c r="J248" s="213">
        <f>ROUND(I248*H248,2)</f>
        <v>0</v>
      </c>
      <c r="K248" s="214"/>
      <c r="L248" s="46"/>
      <c r="M248" s="215" t="s">
        <v>19</v>
      </c>
      <c r="N248" s="216" t="s">
        <v>44</v>
      </c>
      <c r="O248" s="86"/>
      <c r="P248" s="217">
        <f>O248*H248</f>
        <v>0</v>
      </c>
      <c r="Q248" s="217">
        <v>0</v>
      </c>
      <c r="R248" s="217">
        <f>Q248*H248</f>
        <v>0</v>
      </c>
      <c r="S248" s="217">
        <v>0</v>
      </c>
      <c r="T248" s="218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9" t="s">
        <v>233</v>
      </c>
      <c r="AT248" s="219" t="s">
        <v>136</v>
      </c>
      <c r="AU248" s="219" t="s">
        <v>83</v>
      </c>
      <c r="AY248" s="19" t="s">
        <v>133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19" t="s">
        <v>81</v>
      </c>
      <c r="BK248" s="220">
        <f>ROUND(I248*H248,2)</f>
        <v>0</v>
      </c>
      <c r="BL248" s="19" t="s">
        <v>233</v>
      </c>
      <c r="BM248" s="219" t="s">
        <v>1894</v>
      </c>
    </row>
    <row r="249" s="2" customFormat="1">
      <c r="A249" s="40"/>
      <c r="B249" s="41"/>
      <c r="C249" s="42"/>
      <c r="D249" s="221" t="s">
        <v>142</v>
      </c>
      <c r="E249" s="42"/>
      <c r="F249" s="222" t="s">
        <v>1895</v>
      </c>
      <c r="G249" s="42"/>
      <c r="H249" s="42"/>
      <c r="I249" s="223"/>
      <c r="J249" s="42"/>
      <c r="K249" s="42"/>
      <c r="L249" s="46"/>
      <c r="M249" s="224"/>
      <c r="N249" s="225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142</v>
      </c>
      <c r="AU249" s="19" t="s">
        <v>83</v>
      </c>
    </row>
    <row r="250" s="2" customFormat="1" ht="24.15" customHeight="1">
      <c r="A250" s="40"/>
      <c r="B250" s="41"/>
      <c r="C250" s="262" t="s">
        <v>966</v>
      </c>
      <c r="D250" s="262" t="s">
        <v>363</v>
      </c>
      <c r="E250" s="263" t="s">
        <v>1896</v>
      </c>
      <c r="F250" s="264" t="s">
        <v>1897</v>
      </c>
      <c r="G250" s="265" t="s">
        <v>211</v>
      </c>
      <c r="H250" s="266">
        <v>2</v>
      </c>
      <c r="I250" s="267"/>
      <c r="J250" s="268">
        <f>ROUND(I250*H250,2)</f>
        <v>0</v>
      </c>
      <c r="K250" s="269"/>
      <c r="L250" s="270"/>
      <c r="M250" s="271" t="s">
        <v>19</v>
      </c>
      <c r="N250" s="272" t="s">
        <v>44</v>
      </c>
      <c r="O250" s="86"/>
      <c r="P250" s="217">
        <f>O250*H250</f>
        <v>0</v>
      </c>
      <c r="Q250" s="217">
        <v>0.00076999999999999996</v>
      </c>
      <c r="R250" s="217">
        <f>Q250*H250</f>
        <v>0.0015399999999999999</v>
      </c>
      <c r="S250" s="217">
        <v>0</v>
      </c>
      <c r="T250" s="218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9" t="s">
        <v>499</v>
      </c>
      <c r="AT250" s="219" t="s">
        <v>363</v>
      </c>
      <c r="AU250" s="219" t="s">
        <v>83</v>
      </c>
      <c r="AY250" s="19" t="s">
        <v>133</v>
      </c>
      <c r="BE250" s="220">
        <f>IF(N250="základní",J250,0)</f>
        <v>0</v>
      </c>
      <c r="BF250" s="220">
        <f>IF(N250="snížená",J250,0)</f>
        <v>0</v>
      </c>
      <c r="BG250" s="220">
        <f>IF(N250="zákl. přenesená",J250,0)</f>
        <v>0</v>
      </c>
      <c r="BH250" s="220">
        <f>IF(N250="sníž. přenesená",J250,0)</f>
        <v>0</v>
      </c>
      <c r="BI250" s="220">
        <f>IF(N250="nulová",J250,0)</f>
        <v>0</v>
      </c>
      <c r="BJ250" s="19" t="s">
        <v>81</v>
      </c>
      <c r="BK250" s="220">
        <f>ROUND(I250*H250,2)</f>
        <v>0</v>
      </c>
      <c r="BL250" s="19" t="s">
        <v>233</v>
      </c>
      <c r="BM250" s="219" t="s">
        <v>1898</v>
      </c>
    </row>
    <row r="251" s="2" customFormat="1" ht="16.5" customHeight="1">
      <c r="A251" s="40"/>
      <c r="B251" s="41"/>
      <c r="C251" s="262" t="s">
        <v>971</v>
      </c>
      <c r="D251" s="262" t="s">
        <v>363</v>
      </c>
      <c r="E251" s="263" t="s">
        <v>1899</v>
      </c>
      <c r="F251" s="264" t="s">
        <v>1900</v>
      </c>
      <c r="G251" s="265" t="s">
        <v>211</v>
      </c>
      <c r="H251" s="266">
        <v>2</v>
      </c>
      <c r="I251" s="267"/>
      <c r="J251" s="268">
        <f>ROUND(I251*H251,2)</f>
        <v>0</v>
      </c>
      <c r="K251" s="269"/>
      <c r="L251" s="270"/>
      <c r="M251" s="271" t="s">
        <v>19</v>
      </c>
      <c r="N251" s="272" t="s">
        <v>44</v>
      </c>
      <c r="O251" s="86"/>
      <c r="P251" s="217">
        <f>O251*H251</f>
        <v>0</v>
      </c>
      <c r="Q251" s="217">
        <v>0.00019000000000000001</v>
      </c>
      <c r="R251" s="217">
        <f>Q251*H251</f>
        <v>0.00038000000000000002</v>
      </c>
      <c r="S251" s="217">
        <v>0</v>
      </c>
      <c r="T251" s="218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9" t="s">
        <v>499</v>
      </c>
      <c r="AT251" s="219" t="s">
        <v>363</v>
      </c>
      <c r="AU251" s="219" t="s">
        <v>83</v>
      </c>
      <c r="AY251" s="19" t="s">
        <v>133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19" t="s">
        <v>81</v>
      </c>
      <c r="BK251" s="220">
        <f>ROUND(I251*H251,2)</f>
        <v>0</v>
      </c>
      <c r="BL251" s="19" t="s">
        <v>233</v>
      </c>
      <c r="BM251" s="219" t="s">
        <v>1901</v>
      </c>
    </row>
    <row r="252" s="2" customFormat="1" ht="16.5" customHeight="1">
      <c r="A252" s="40"/>
      <c r="B252" s="41"/>
      <c r="C252" s="262" t="s">
        <v>975</v>
      </c>
      <c r="D252" s="262" t="s">
        <v>363</v>
      </c>
      <c r="E252" s="263" t="s">
        <v>1902</v>
      </c>
      <c r="F252" s="264" t="s">
        <v>1903</v>
      </c>
      <c r="G252" s="265" t="s">
        <v>211</v>
      </c>
      <c r="H252" s="266">
        <v>2</v>
      </c>
      <c r="I252" s="267"/>
      <c r="J252" s="268">
        <f>ROUND(I252*H252,2)</f>
        <v>0</v>
      </c>
      <c r="K252" s="269"/>
      <c r="L252" s="270"/>
      <c r="M252" s="271" t="s">
        <v>19</v>
      </c>
      <c r="N252" s="272" t="s">
        <v>44</v>
      </c>
      <c r="O252" s="86"/>
      <c r="P252" s="217">
        <f>O252*H252</f>
        <v>0</v>
      </c>
      <c r="Q252" s="217">
        <v>0.0089999999999999993</v>
      </c>
      <c r="R252" s="217">
        <f>Q252*H252</f>
        <v>0.017999999999999999</v>
      </c>
      <c r="S252" s="217">
        <v>0</v>
      </c>
      <c r="T252" s="218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9" t="s">
        <v>499</v>
      </c>
      <c r="AT252" s="219" t="s">
        <v>363</v>
      </c>
      <c r="AU252" s="219" t="s">
        <v>83</v>
      </c>
      <c r="AY252" s="19" t="s">
        <v>133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19" t="s">
        <v>81</v>
      </c>
      <c r="BK252" s="220">
        <f>ROUND(I252*H252,2)</f>
        <v>0</v>
      </c>
      <c r="BL252" s="19" t="s">
        <v>233</v>
      </c>
      <c r="BM252" s="219" t="s">
        <v>1904</v>
      </c>
    </row>
    <row r="253" s="2" customFormat="1" ht="16.5" customHeight="1">
      <c r="A253" s="40"/>
      <c r="B253" s="41"/>
      <c r="C253" s="262" t="s">
        <v>980</v>
      </c>
      <c r="D253" s="262" t="s">
        <v>363</v>
      </c>
      <c r="E253" s="263" t="s">
        <v>1905</v>
      </c>
      <c r="F253" s="264" t="s">
        <v>1906</v>
      </c>
      <c r="G253" s="265" t="s">
        <v>211</v>
      </c>
      <c r="H253" s="266">
        <v>2</v>
      </c>
      <c r="I253" s="267"/>
      <c r="J253" s="268">
        <f>ROUND(I253*H253,2)</f>
        <v>0</v>
      </c>
      <c r="K253" s="269"/>
      <c r="L253" s="270"/>
      <c r="M253" s="271" t="s">
        <v>19</v>
      </c>
      <c r="N253" s="272" t="s">
        <v>44</v>
      </c>
      <c r="O253" s="86"/>
      <c r="P253" s="217">
        <f>O253*H253</f>
        <v>0</v>
      </c>
      <c r="Q253" s="217">
        <v>0.0089999999999999993</v>
      </c>
      <c r="R253" s="217">
        <f>Q253*H253</f>
        <v>0.017999999999999999</v>
      </c>
      <c r="S253" s="217">
        <v>0</v>
      </c>
      <c r="T253" s="218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9" t="s">
        <v>499</v>
      </c>
      <c r="AT253" s="219" t="s">
        <v>363</v>
      </c>
      <c r="AU253" s="219" t="s">
        <v>83</v>
      </c>
      <c r="AY253" s="19" t="s">
        <v>133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19" t="s">
        <v>81</v>
      </c>
      <c r="BK253" s="220">
        <f>ROUND(I253*H253,2)</f>
        <v>0</v>
      </c>
      <c r="BL253" s="19" t="s">
        <v>233</v>
      </c>
      <c r="BM253" s="219" t="s">
        <v>1907</v>
      </c>
    </row>
    <row r="254" s="2" customFormat="1" ht="44.25" customHeight="1">
      <c r="A254" s="40"/>
      <c r="B254" s="41"/>
      <c r="C254" s="207" t="s">
        <v>984</v>
      </c>
      <c r="D254" s="207" t="s">
        <v>136</v>
      </c>
      <c r="E254" s="208" t="s">
        <v>1908</v>
      </c>
      <c r="F254" s="209" t="s">
        <v>1909</v>
      </c>
      <c r="G254" s="210" t="s">
        <v>253</v>
      </c>
      <c r="H254" s="211">
        <v>0.44900000000000001</v>
      </c>
      <c r="I254" s="212"/>
      <c r="J254" s="213">
        <f>ROUND(I254*H254,2)</f>
        <v>0</v>
      </c>
      <c r="K254" s="214"/>
      <c r="L254" s="46"/>
      <c r="M254" s="215" t="s">
        <v>19</v>
      </c>
      <c r="N254" s="216" t="s">
        <v>44</v>
      </c>
      <c r="O254" s="86"/>
      <c r="P254" s="217">
        <f>O254*H254</f>
        <v>0</v>
      </c>
      <c r="Q254" s="217">
        <v>0</v>
      </c>
      <c r="R254" s="217">
        <f>Q254*H254</f>
        <v>0</v>
      </c>
      <c r="S254" s="217">
        <v>0</v>
      </c>
      <c r="T254" s="218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9" t="s">
        <v>233</v>
      </c>
      <c r="AT254" s="219" t="s">
        <v>136</v>
      </c>
      <c r="AU254" s="219" t="s">
        <v>83</v>
      </c>
      <c r="AY254" s="19" t="s">
        <v>133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19" t="s">
        <v>81</v>
      </c>
      <c r="BK254" s="220">
        <f>ROUND(I254*H254,2)</f>
        <v>0</v>
      </c>
      <c r="BL254" s="19" t="s">
        <v>233</v>
      </c>
      <c r="BM254" s="219" t="s">
        <v>1910</v>
      </c>
    </row>
    <row r="255" s="2" customFormat="1">
      <c r="A255" s="40"/>
      <c r="B255" s="41"/>
      <c r="C255" s="42"/>
      <c r="D255" s="221" t="s">
        <v>142</v>
      </c>
      <c r="E255" s="42"/>
      <c r="F255" s="222" t="s">
        <v>1911</v>
      </c>
      <c r="G255" s="42"/>
      <c r="H255" s="42"/>
      <c r="I255" s="223"/>
      <c r="J255" s="42"/>
      <c r="K255" s="42"/>
      <c r="L255" s="46"/>
      <c r="M255" s="224"/>
      <c r="N255" s="225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142</v>
      </c>
      <c r="AU255" s="19" t="s">
        <v>83</v>
      </c>
    </row>
    <row r="256" s="12" customFormat="1" ht="25.92" customHeight="1">
      <c r="A256" s="12"/>
      <c r="B256" s="191"/>
      <c r="C256" s="192"/>
      <c r="D256" s="193" t="s">
        <v>72</v>
      </c>
      <c r="E256" s="194" t="s">
        <v>1912</v>
      </c>
      <c r="F256" s="194" t="s">
        <v>1913</v>
      </c>
      <c r="G256" s="192"/>
      <c r="H256" s="192"/>
      <c r="I256" s="195"/>
      <c r="J256" s="196">
        <f>BK256</f>
        <v>0</v>
      </c>
      <c r="K256" s="192"/>
      <c r="L256" s="197"/>
      <c r="M256" s="198"/>
      <c r="N256" s="199"/>
      <c r="O256" s="199"/>
      <c r="P256" s="200">
        <f>SUM(P257:P262)</f>
        <v>0</v>
      </c>
      <c r="Q256" s="199"/>
      <c r="R256" s="200">
        <f>SUM(R257:R262)</f>
        <v>0</v>
      </c>
      <c r="S256" s="199"/>
      <c r="T256" s="201">
        <f>SUM(T257:T262)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2" t="s">
        <v>140</v>
      </c>
      <c r="AT256" s="203" t="s">
        <v>72</v>
      </c>
      <c r="AU256" s="203" t="s">
        <v>73</v>
      </c>
      <c r="AY256" s="202" t="s">
        <v>133</v>
      </c>
      <c r="BK256" s="204">
        <f>SUM(BK257:BK262)</f>
        <v>0</v>
      </c>
    </row>
    <row r="257" s="2" customFormat="1" ht="24.15" customHeight="1">
      <c r="A257" s="40"/>
      <c r="B257" s="41"/>
      <c r="C257" s="207" t="s">
        <v>989</v>
      </c>
      <c r="D257" s="207" t="s">
        <v>136</v>
      </c>
      <c r="E257" s="208" t="s">
        <v>1914</v>
      </c>
      <c r="F257" s="209" t="s">
        <v>1915</v>
      </c>
      <c r="G257" s="210" t="s">
        <v>1380</v>
      </c>
      <c r="H257" s="211">
        <v>5</v>
      </c>
      <c r="I257" s="212"/>
      <c r="J257" s="213">
        <f>ROUND(I257*H257,2)</f>
        <v>0</v>
      </c>
      <c r="K257" s="214"/>
      <c r="L257" s="46"/>
      <c r="M257" s="215" t="s">
        <v>19</v>
      </c>
      <c r="N257" s="216" t="s">
        <v>44</v>
      </c>
      <c r="O257" s="86"/>
      <c r="P257" s="217">
        <f>O257*H257</f>
        <v>0</v>
      </c>
      <c r="Q257" s="217">
        <v>0</v>
      </c>
      <c r="R257" s="217">
        <f>Q257*H257</f>
        <v>0</v>
      </c>
      <c r="S257" s="217">
        <v>0</v>
      </c>
      <c r="T257" s="218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9" t="s">
        <v>1916</v>
      </c>
      <c r="AT257" s="219" t="s">
        <v>136</v>
      </c>
      <c r="AU257" s="219" t="s">
        <v>81</v>
      </c>
      <c r="AY257" s="19" t="s">
        <v>133</v>
      </c>
      <c r="BE257" s="220">
        <f>IF(N257="základní",J257,0)</f>
        <v>0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19" t="s">
        <v>81</v>
      </c>
      <c r="BK257" s="220">
        <f>ROUND(I257*H257,2)</f>
        <v>0</v>
      </c>
      <c r="BL257" s="19" t="s">
        <v>1916</v>
      </c>
      <c r="BM257" s="219" t="s">
        <v>1917</v>
      </c>
    </row>
    <row r="258" s="2" customFormat="1">
      <c r="A258" s="40"/>
      <c r="B258" s="41"/>
      <c r="C258" s="42"/>
      <c r="D258" s="221" t="s">
        <v>142</v>
      </c>
      <c r="E258" s="42"/>
      <c r="F258" s="222" t="s">
        <v>1918</v>
      </c>
      <c r="G258" s="42"/>
      <c r="H258" s="42"/>
      <c r="I258" s="223"/>
      <c r="J258" s="42"/>
      <c r="K258" s="42"/>
      <c r="L258" s="46"/>
      <c r="M258" s="224"/>
      <c r="N258" s="225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142</v>
      </c>
      <c r="AU258" s="19" t="s">
        <v>81</v>
      </c>
    </row>
    <row r="259" s="2" customFormat="1" ht="24.15" customHeight="1">
      <c r="A259" s="40"/>
      <c r="B259" s="41"/>
      <c r="C259" s="207" t="s">
        <v>995</v>
      </c>
      <c r="D259" s="207" t="s">
        <v>136</v>
      </c>
      <c r="E259" s="208" t="s">
        <v>1914</v>
      </c>
      <c r="F259" s="209" t="s">
        <v>1915</v>
      </c>
      <c r="G259" s="210" t="s">
        <v>1380</v>
      </c>
      <c r="H259" s="211">
        <v>8</v>
      </c>
      <c r="I259" s="212"/>
      <c r="J259" s="213">
        <f>ROUND(I259*H259,2)</f>
        <v>0</v>
      </c>
      <c r="K259" s="214"/>
      <c r="L259" s="46"/>
      <c r="M259" s="215" t="s">
        <v>19</v>
      </c>
      <c r="N259" s="216" t="s">
        <v>44</v>
      </c>
      <c r="O259" s="86"/>
      <c r="P259" s="217">
        <f>O259*H259</f>
        <v>0</v>
      </c>
      <c r="Q259" s="217">
        <v>0</v>
      </c>
      <c r="R259" s="217">
        <f>Q259*H259</f>
        <v>0</v>
      </c>
      <c r="S259" s="217">
        <v>0</v>
      </c>
      <c r="T259" s="218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9" t="s">
        <v>1916</v>
      </c>
      <c r="AT259" s="219" t="s">
        <v>136</v>
      </c>
      <c r="AU259" s="219" t="s">
        <v>81</v>
      </c>
      <c r="AY259" s="19" t="s">
        <v>133</v>
      </c>
      <c r="BE259" s="220">
        <f>IF(N259="základní",J259,0)</f>
        <v>0</v>
      </c>
      <c r="BF259" s="220">
        <f>IF(N259="snížená",J259,0)</f>
        <v>0</v>
      </c>
      <c r="BG259" s="220">
        <f>IF(N259="zákl. přenesená",J259,0)</f>
        <v>0</v>
      </c>
      <c r="BH259" s="220">
        <f>IF(N259="sníž. přenesená",J259,0)</f>
        <v>0</v>
      </c>
      <c r="BI259" s="220">
        <f>IF(N259="nulová",J259,0)</f>
        <v>0</v>
      </c>
      <c r="BJ259" s="19" t="s">
        <v>81</v>
      </c>
      <c r="BK259" s="220">
        <f>ROUND(I259*H259,2)</f>
        <v>0</v>
      </c>
      <c r="BL259" s="19" t="s">
        <v>1916</v>
      </c>
      <c r="BM259" s="219" t="s">
        <v>1919</v>
      </c>
    </row>
    <row r="260" s="2" customFormat="1">
      <c r="A260" s="40"/>
      <c r="B260" s="41"/>
      <c r="C260" s="42"/>
      <c r="D260" s="221" t="s">
        <v>142</v>
      </c>
      <c r="E260" s="42"/>
      <c r="F260" s="222" t="s">
        <v>1918</v>
      </c>
      <c r="G260" s="42"/>
      <c r="H260" s="42"/>
      <c r="I260" s="223"/>
      <c r="J260" s="42"/>
      <c r="K260" s="42"/>
      <c r="L260" s="46"/>
      <c r="M260" s="224"/>
      <c r="N260" s="225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142</v>
      </c>
      <c r="AU260" s="19" t="s">
        <v>81</v>
      </c>
    </row>
    <row r="261" s="2" customFormat="1" ht="24.15" customHeight="1">
      <c r="A261" s="40"/>
      <c r="B261" s="41"/>
      <c r="C261" s="207" t="s">
        <v>1000</v>
      </c>
      <c r="D261" s="207" t="s">
        <v>136</v>
      </c>
      <c r="E261" s="208" t="s">
        <v>1920</v>
      </c>
      <c r="F261" s="209" t="s">
        <v>1921</v>
      </c>
      <c r="G261" s="210" t="s">
        <v>1380</v>
      </c>
      <c r="H261" s="211">
        <v>16</v>
      </c>
      <c r="I261" s="212"/>
      <c r="J261" s="213">
        <f>ROUND(I261*H261,2)</f>
        <v>0</v>
      </c>
      <c r="K261" s="214"/>
      <c r="L261" s="46"/>
      <c r="M261" s="215" t="s">
        <v>19</v>
      </c>
      <c r="N261" s="216" t="s">
        <v>44</v>
      </c>
      <c r="O261" s="86"/>
      <c r="P261" s="217">
        <f>O261*H261</f>
        <v>0</v>
      </c>
      <c r="Q261" s="217">
        <v>0</v>
      </c>
      <c r="R261" s="217">
        <f>Q261*H261</f>
        <v>0</v>
      </c>
      <c r="S261" s="217">
        <v>0</v>
      </c>
      <c r="T261" s="218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9" t="s">
        <v>1916</v>
      </c>
      <c r="AT261" s="219" t="s">
        <v>136</v>
      </c>
      <c r="AU261" s="219" t="s">
        <v>81</v>
      </c>
      <c r="AY261" s="19" t="s">
        <v>133</v>
      </c>
      <c r="BE261" s="220">
        <f>IF(N261="základní",J261,0)</f>
        <v>0</v>
      </c>
      <c r="BF261" s="220">
        <f>IF(N261="snížená",J261,0)</f>
        <v>0</v>
      </c>
      <c r="BG261" s="220">
        <f>IF(N261="zákl. přenesená",J261,0)</f>
        <v>0</v>
      </c>
      <c r="BH261" s="220">
        <f>IF(N261="sníž. přenesená",J261,0)</f>
        <v>0</v>
      </c>
      <c r="BI261" s="220">
        <f>IF(N261="nulová",J261,0)</f>
        <v>0</v>
      </c>
      <c r="BJ261" s="19" t="s">
        <v>81</v>
      </c>
      <c r="BK261" s="220">
        <f>ROUND(I261*H261,2)</f>
        <v>0</v>
      </c>
      <c r="BL261" s="19" t="s">
        <v>1916</v>
      </c>
      <c r="BM261" s="219" t="s">
        <v>1922</v>
      </c>
    </row>
    <row r="262" s="2" customFormat="1">
      <c r="A262" s="40"/>
      <c r="B262" s="41"/>
      <c r="C262" s="42"/>
      <c r="D262" s="221" t="s">
        <v>142</v>
      </c>
      <c r="E262" s="42"/>
      <c r="F262" s="222" t="s">
        <v>1923</v>
      </c>
      <c r="G262" s="42"/>
      <c r="H262" s="42"/>
      <c r="I262" s="223"/>
      <c r="J262" s="42"/>
      <c r="K262" s="42"/>
      <c r="L262" s="46"/>
      <c r="M262" s="224"/>
      <c r="N262" s="225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142</v>
      </c>
      <c r="AU262" s="19" t="s">
        <v>81</v>
      </c>
    </row>
    <row r="263" s="12" customFormat="1" ht="25.92" customHeight="1">
      <c r="A263" s="12"/>
      <c r="B263" s="191"/>
      <c r="C263" s="192"/>
      <c r="D263" s="193" t="s">
        <v>72</v>
      </c>
      <c r="E263" s="194" t="s">
        <v>1334</v>
      </c>
      <c r="F263" s="194" t="s">
        <v>1335</v>
      </c>
      <c r="G263" s="192"/>
      <c r="H263" s="192"/>
      <c r="I263" s="195"/>
      <c r="J263" s="196">
        <f>BK263</f>
        <v>0</v>
      </c>
      <c r="K263" s="192"/>
      <c r="L263" s="197"/>
      <c r="M263" s="198"/>
      <c r="N263" s="199"/>
      <c r="O263" s="199"/>
      <c r="P263" s="200">
        <f>P264</f>
        <v>0</v>
      </c>
      <c r="Q263" s="199"/>
      <c r="R263" s="200">
        <f>R264</f>
        <v>0</v>
      </c>
      <c r="S263" s="199"/>
      <c r="T263" s="201">
        <f>T264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2" t="s">
        <v>168</v>
      </c>
      <c r="AT263" s="203" t="s">
        <v>72</v>
      </c>
      <c r="AU263" s="203" t="s">
        <v>73</v>
      </c>
      <c r="AY263" s="202" t="s">
        <v>133</v>
      </c>
      <c r="BK263" s="204">
        <f>BK264</f>
        <v>0</v>
      </c>
    </row>
    <row r="264" s="12" customFormat="1" ht="22.8" customHeight="1">
      <c r="A264" s="12"/>
      <c r="B264" s="191"/>
      <c r="C264" s="192"/>
      <c r="D264" s="193" t="s">
        <v>72</v>
      </c>
      <c r="E264" s="205" t="s">
        <v>1336</v>
      </c>
      <c r="F264" s="205" t="s">
        <v>1337</v>
      </c>
      <c r="G264" s="192"/>
      <c r="H264" s="192"/>
      <c r="I264" s="195"/>
      <c r="J264" s="206">
        <f>BK264</f>
        <v>0</v>
      </c>
      <c r="K264" s="192"/>
      <c r="L264" s="197"/>
      <c r="M264" s="198"/>
      <c r="N264" s="199"/>
      <c r="O264" s="199"/>
      <c r="P264" s="200">
        <f>SUM(P265:P266)</f>
        <v>0</v>
      </c>
      <c r="Q264" s="199"/>
      <c r="R264" s="200">
        <f>SUM(R265:R266)</f>
        <v>0</v>
      </c>
      <c r="S264" s="199"/>
      <c r="T264" s="201">
        <f>SUM(T265:T266)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2" t="s">
        <v>168</v>
      </c>
      <c r="AT264" s="203" t="s">
        <v>72</v>
      </c>
      <c r="AU264" s="203" t="s">
        <v>81</v>
      </c>
      <c r="AY264" s="202" t="s">
        <v>133</v>
      </c>
      <c r="BK264" s="204">
        <f>SUM(BK265:BK266)</f>
        <v>0</v>
      </c>
    </row>
    <row r="265" s="2" customFormat="1" ht="16.5" customHeight="1">
      <c r="A265" s="40"/>
      <c r="B265" s="41"/>
      <c r="C265" s="207" t="s">
        <v>1007</v>
      </c>
      <c r="D265" s="207" t="s">
        <v>136</v>
      </c>
      <c r="E265" s="208" t="s">
        <v>1924</v>
      </c>
      <c r="F265" s="209" t="s">
        <v>1925</v>
      </c>
      <c r="G265" s="210" t="s">
        <v>211</v>
      </c>
      <c r="H265" s="211">
        <v>1</v>
      </c>
      <c r="I265" s="212"/>
      <c r="J265" s="213">
        <f>ROUND(I265*H265,2)</f>
        <v>0</v>
      </c>
      <c r="K265" s="214"/>
      <c r="L265" s="46"/>
      <c r="M265" s="215" t="s">
        <v>19</v>
      </c>
      <c r="N265" s="216" t="s">
        <v>44</v>
      </c>
      <c r="O265" s="86"/>
      <c r="P265" s="217">
        <f>O265*H265</f>
        <v>0</v>
      </c>
      <c r="Q265" s="217">
        <v>0</v>
      </c>
      <c r="R265" s="217">
        <f>Q265*H265</f>
        <v>0</v>
      </c>
      <c r="S265" s="217">
        <v>0</v>
      </c>
      <c r="T265" s="218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9" t="s">
        <v>1342</v>
      </c>
      <c r="AT265" s="219" t="s">
        <v>136</v>
      </c>
      <c r="AU265" s="219" t="s">
        <v>83</v>
      </c>
      <c r="AY265" s="19" t="s">
        <v>133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19" t="s">
        <v>81</v>
      </c>
      <c r="BK265" s="220">
        <f>ROUND(I265*H265,2)</f>
        <v>0</v>
      </c>
      <c r="BL265" s="19" t="s">
        <v>1342</v>
      </c>
      <c r="BM265" s="219" t="s">
        <v>1926</v>
      </c>
    </row>
    <row r="266" s="2" customFormat="1">
      <c r="A266" s="40"/>
      <c r="B266" s="41"/>
      <c r="C266" s="42"/>
      <c r="D266" s="221" t="s">
        <v>142</v>
      </c>
      <c r="E266" s="42"/>
      <c r="F266" s="222" t="s">
        <v>1927</v>
      </c>
      <c r="G266" s="42"/>
      <c r="H266" s="42"/>
      <c r="I266" s="223"/>
      <c r="J266" s="42"/>
      <c r="K266" s="42"/>
      <c r="L266" s="46"/>
      <c r="M266" s="273"/>
      <c r="N266" s="274"/>
      <c r="O266" s="275"/>
      <c r="P266" s="275"/>
      <c r="Q266" s="275"/>
      <c r="R266" s="275"/>
      <c r="S266" s="275"/>
      <c r="T266" s="276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142</v>
      </c>
      <c r="AU266" s="19" t="s">
        <v>83</v>
      </c>
    </row>
    <row r="267" s="2" customFormat="1" ht="6.96" customHeight="1">
      <c r="A267" s="40"/>
      <c r="B267" s="61"/>
      <c r="C267" s="62"/>
      <c r="D267" s="62"/>
      <c r="E267" s="62"/>
      <c r="F267" s="62"/>
      <c r="G267" s="62"/>
      <c r="H267" s="62"/>
      <c r="I267" s="62"/>
      <c r="J267" s="62"/>
      <c r="K267" s="62"/>
      <c r="L267" s="46"/>
      <c r="M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</row>
  </sheetData>
  <sheetProtection sheet="1" autoFilter="0" formatColumns="0" formatRows="0" objects="1" scenarios="1" spinCount="100000" saltValue="a6TQhnaeKC4cYqAVQ3cysvIjUPJ9sCRMFgOoFoTRQhbuNXCvUxZ5qp8fGmst7RWyS5rKRF3+Z5AxuT5hIM4yDg==" hashValue="1oPTRacgVop/2+8jQ/hc3UW2L43SE96kHtL3QExTNUmKraIrULJTfV4vpzzB6R/9HMfyxiozVsDOCMMe9BDDIw==" algorithmName="SHA-512" password="CC35"/>
  <autoFilter ref="C83:K26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4_02/741110002"/>
    <hyperlink ref="F93" r:id="rId2" display="https://podminky.urs.cz/item/CS_URS_2024_02/741110053"/>
    <hyperlink ref="F97" r:id="rId3" display="https://podminky.urs.cz/item/CS_URS_2024_02/741110512"/>
    <hyperlink ref="F101" r:id="rId4" display="https://podminky.urs.cz/item/CS_URS_2024_02/741110521"/>
    <hyperlink ref="F106" r:id="rId5" display="https://podminky.urs.cz/item/CS_URS_2024_02/741110522"/>
    <hyperlink ref="F111" r:id="rId6" display="https://podminky.urs.cz/item/CS_URS_2024_02/741111002"/>
    <hyperlink ref="F122" r:id="rId7" display="https://podminky.urs.cz/item/CS_URS_2024_02/741112061"/>
    <hyperlink ref="F127" r:id="rId8" display="https://podminky.urs.cz/item/CS_URS_2024_02/741112101"/>
    <hyperlink ref="F130" r:id="rId9" display="https://podminky.urs.cz/item/CS_URS_2024_02/741120001"/>
    <hyperlink ref="F134" r:id="rId10" display="https://podminky.urs.cz/item/CS_URS_2024_02/741120003"/>
    <hyperlink ref="F138" r:id="rId11" display="https://podminky.urs.cz/item/CS_URS_2024_02/741122011"/>
    <hyperlink ref="F142" r:id="rId12" display="https://podminky.urs.cz/item/CS_URS_2024_02/741122015"/>
    <hyperlink ref="F146" r:id="rId13" display="https://podminky.urs.cz/item/CS_URS_2024_02/741122016"/>
    <hyperlink ref="F150" r:id="rId14" display="https://podminky.urs.cz/item/CS_URS_2024_02/741122031"/>
    <hyperlink ref="F156" r:id="rId15" display="https://podminky.urs.cz/item/CS_URS_2024_02/741124701"/>
    <hyperlink ref="F160" r:id="rId16" display="https://podminky.urs.cz/item/CS_URS_2024_02/741130001"/>
    <hyperlink ref="F162" r:id="rId17" display="https://podminky.urs.cz/item/CS_URS_2024_02/741130006"/>
    <hyperlink ref="F164" r:id="rId18" display="https://podminky.urs.cz/item/CS_URS_2024_02/741210003"/>
    <hyperlink ref="F167" r:id="rId19" display="https://podminky.urs.cz/item/CS_URS_2024_02/741310101"/>
    <hyperlink ref="F172" r:id="rId20" display="https://podminky.urs.cz/item/CS_URS_2024_02/741310112"/>
    <hyperlink ref="F177" r:id="rId21" display="https://podminky.urs.cz/item/CS_URS_2024_02/741310124"/>
    <hyperlink ref="F182" r:id="rId22" display="https://podminky.urs.cz/item/CS_URS_2024_02/741311012"/>
    <hyperlink ref="F187" r:id="rId23" display="https://podminky.urs.cz/item/CS_URS_2024_02/741313002"/>
    <hyperlink ref="F192" r:id="rId24" display="https://podminky.urs.cz/item/CS_URS_2024_02/741313004"/>
    <hyperlink ref="F196" r:id="rId25" display="https://podminky.urs.cz/item/CS_URS_2024_02/741320101"/>
    <hyperlink ref="F202" r:id="rId26" display="https://podminky.urs.cz/item/CS_URS_2024_02/741320161"/>
    <hyperlink ref="F206" r:id="rId27" display="https://podminky.urs.cz/item/CS_URS_2024_02/741320171"/>
    <hyperlink ref="F209" r:id="rId28" display="https://podminky.urs.cz/item/CS_URS_2024_02/741321001"/>
    <hyperlink ref="F212" r:id="rId29" display="https://podminky.urs.cz/item/CS_URS_2024_02/741322072"/>
    <hyperlink ref="F215" r:id="rId30" display="https://podminky.urs.cz/item/CS_URS_2024_02/741330043"/>
    <hyperlink ref="F218" r:id="rId31" display="https://podminky.urs.cz/item/CS_URS_2024_02/741330763"/>
    <hyperlink ref="F221" r:id="rId32" display="https://podminky.urs.cz/item/CS_URS_2024_02/741330822"/>
    <hyperlink ref="F225" r:id="rId33" display="https://podminky.urs.cz/item/CS_URS_2024_02/741372002"/>
    <hyperlink ref="F232" r:id="rId34" display="https://podminky.urs.cz/item/CS_URS_2024_02/741372021"/>
    <hyperlink ref="F235" r:id="rId35" display="https://podminky.urs.cz/item/CS_URS_2024_02/741372022"/>
    <hyperlink ref="F238" r:id="rId36" display="https://podminky.urs.cz/item/CS_URS_2024_02/741372112"/>
    <hyperlink ref="F244" r:id="rId37" display="https://podminky.urs.cz/item/CS_URS_2024_02/741420001"/>
    <hyperlink ref="F249" r:id="rId38" display="https://podminky.urs.cz/item/CS_URS_2024_02/741430002"/>
    <hyperlink ref="F255" r:id="rId39" display="https://podminky.urs.cz/item/CS_URS_2024_02/998741101"/>
    <hyperlink ref="F258" r:id="rId40" display="https://podminky.urs.cz/item/CS_URS_2024_02/HZS2232"/>
    <hyperlink ref="F260" r:id="rId41" display="https://podminky.urs.cz/item/CS_URS_2024_02/HZS2232"/>
    <hyperlink ref="F262" r:id="rId42" display="https://podminky.urs.cz/item/CS_URS_2024_02/HZS4211"/>
    <hyperlink ref="F266" r:id="rId43" display="https://podminky.urs.cz/item/CS_URS_2024_02/01325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104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stavby'!K6</f>
        <v>SOU opravárenské Králíky – zateplení a rekonstrukce levého křídla hlavní budovy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1928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26. 1. 2024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1519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1520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23.25" customHeight="1">
      <c r="A27" s="140"/>
      <c r="B27" s="141"/>
      <c r="C27" s="140"/>
      <c r="D27" s="140"/>
      <c r="E27" s="142" t="s">
        <v>1929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ROUND((SUM(BE85:BE171)),  2)</f>
        <v>0</v>
      </c>
      <c r="G33" s="40"/>
      <c r="H33" s="40"/>
      <c r="I33" s="150">
        <v>0.20999999999999999</v>
      </c>
      <c r="J33" s="149">
        <f>ROUND(((SUM(BE85:BE171))*I33),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ROUND((SUM(BF85:BF171)),  2)</f>
        <v>0</v>
      </c>
      <c r="G34" s="40"/>
      <c r="H34" s="40"/>
      <c r="I34" s="150">
        <v>0.12</v>
      </c>
      <c r="J34" s="149">
        <f>ROUND(((SUM(BF85:BF171))*I34),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ROUND((SUM(BG85:BG171)),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ROUND((SUM(BH85:BH171)),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ROUND((SUM(BI85:BI171)),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SOU opravárenské Králíky – zateplení a rekonstrukce levého křídla hlavní budovy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F - Elektroinstalace - slaboproudé rozvody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Králíky</v>
      </c>
      <c r="G52" s="42"/>
      <c r="H52" s="42"/>
      <c r="I52" s="34" t="s">
        <v>23</v>
      </c>
      <c r="J52" s="74" t="str">
        <f>IF(J12="","",J12)</f>
        <v>26. 1. 2024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Střední odborné učiliště opravárenské</v>
      </c>
      <c r="G54" s="42"/>
      <c r="H54" s="42"/>
      <c r="I54" s="34" t="s">
        <v>32</v>
      </c>
      <c r="J54" s="38" t="str">
        <f>E21</f>
        <v xml:space="preserve"> Ing. Hana Bezstarosti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108</v>
      </c>
      <c r="D57" s="164"/>
      <c r="E57" s="164"/>
      <c r="F57" s="164"/>
      <c r="G57" s="164"/>
      <c r="H57" s="164"/>
      <c r="I57" s="164"/>
      <c r="J57" s="165" t="s">
        <v>109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110</v>
      </c>
    </row>
    <row r="60" s="9" customFormat="1" ht="24.96" customHeight="1">
      <c r="A60" s="9"/>
      <c r="B60" s="167"/>
      <c r="C60" s="168"/>
      <c r="D60" s="169" t="s">
        <v>114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1930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1931</v>
      </c>
      <c r="E62" s="170"/>
      <c r="F62" s="170"/>
      <c r="G62" s="170"/>
      <c r="H62" s="170"/>
      <c r="I62" s="170"/>
      <c r="J62" s="171">
        <f>J159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7"/>
      <c r="C63" s="168"/>
      <c r="D63" s="169" t="s">
        <v>1522</v>
      </c>
      <c r="E63" s="170"/>
      <c r="F63" s="170"/>
      <c r="G63" s="170"/>
      <c r="H63" s="170"/>
      <c r="I63" s="170"/>
      <c r="J63" s="171">
        <f>J163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7"/>
      <c r="C64" s="168"/>
      <c r="D64" s="169" t="s">
        <v>323</v>
      </c>
      <c r="E64" s="170"/>
      <c r="F64" s="170"/>
      <c r="G64" s="170"/>
      <c r="H64" s="170"/>
      <c r="I64" s="170"/>
      <c r="J64" s="171">
        <f>J168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74"/>
      <c r="D65" s="175" t="s">
        <v>324</v>
      </c>
      <c r="E65" s="176"/>
      <c r="F65" s="176"/>
      <c r="G65" s="176"/>
      <c r="H65" s="176"/>
      <c r="I65" s="176"/>
      <c r="J65" s="177">
        <f>J169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118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6.25" customHeight="1">
      <c r="A75" s="40"/>
      <c r="B75" s="41"/>
      <c r="C75" s="42"/>
      <c r="D75" s="42"/>
      <c r="E75" s="162" t="str">
        <f>E7</f>
        <v>SOU opravárenské Králíky – zateplení a rekonstrukce levého křídla hlavní budovy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105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F - Elektroinstalace - slaboproudé rozvody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Králíky</v>
      </c>
      <c r="G79" s="42"/>
      <c r="H79" s="42"/>
      <c r="I79" s="34" t="s">
        <v>23</v>
      </c>
      <c r="J79" s="74" t="str">
        <f>IF(J12="","",J12)</f>
        <v>26. 1. 2024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4" t="s">
        <v>25</v>
      </c>
      <c r="D81" s="42"/>
      <c r="E81" s="42"/>
      <c r="F81" s="29" t="str">
        <f>E15</f>
        <v>Střední odborné učiliště opravárenské</v>
      </c>
      <c r="G81" s="42"/>
      <c r="H81" s="42"/>
      <c r="I81" s="34" t="s">
        <v>32</v>
      </c>
      <c r="J81" s="38" t="str">
        <f>E21</f>
        <v xml:space="preserve"> Ing. Hana Bezstarosti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30</v>
      </c>
      <c r="D82" s="42"/>
      <c r="E82" s="42"/>
      <c r="F82" s="29" t="str">
        <f>IF(E18="","",E18)</f>
        <v>Vyplň údaj</v>
      </c>
      <c r="G82" s="42"/>
      <c r="H82" s="42"/>
      <c r="I82" s="34" t="s">
        <v>36</v>
      </c>
      <c r="J82" s="38" t="str">
        <f>E24</f>
        <v xml:space="preserve">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119</v>
      </c>
      <c r="D84" s="182" t="s">
        <v>58</v>
      </c>
      <c r="E84" s="182" t="s">
        <v>54</v>
      </c>
      <c r="F84" s="182" t="s">
        <v>55</v>
      </c>
      <c r="G84" s="182" t="s">
        <v>120</v>
      </c>
      <c r="H84" s="182" t="s">
        <v>121</v>
      </c>
      <c r="I84" s="182" t="s">
        <v>122</v>
      </c>
      <c r="J84" s="183" t="s">
        <v>109</v>
      </c>
      <c r="K84" s="184" t="s">
        <v>123</v>
      </c>
      <c r="L84" s="185"/>
      <c r="M84" s="94" t="s">
        <v>19</v>
      </c>
      <c r="N84" s="95" t="s">
        <v>43</v>
      </c>
      <c r="O84" s="95" t="s">
        <v>124</v>
      </c>
      <c r="P84" s="95" t="s">
        <v>125</v>
      </c>
      <c r="Q84" s="95" t="s">
        <v>126</v>
      </c>
      <c r="R84" s="95" t="s">
        <v>127</v>
      </c>
      <c r="S84" s="95" t="s">
        <v>128</v>
      </c>
      <c r="T84" s="96" t="s">
        <v>129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130</v>
      </c>
      <c r="D85" s="42"/>
      <c r="E85" s="42"/>
      <c r="F85" s="42"/>
      <c r="G85" s="42"/>
      <c r="H85" s="42"/>
      <c r="I85" s="42"/>
      <c r="J85" s="186">
        <f>BK85</f>
        <v>0</v>
      </c>
      <c r="K85" s="42"/>
      <c r="L85" s="46"/>
      <c r="M85" s="97"/>
      <c r="N85" s="187"/>
      <c r="O85" s="98"/>
      <c r="P85" s="188">
        <f>P86+P159+P163+P168</f>
        <v>0</v>
      </c>
      <c r="Q85" s="98"/>
      <c r="R85" s="188">
        <f>R86+R159+R163+R168</f>
        <v>0.26818250000000005</v>
      </c>
      <c r="S85" s="98"/>
      <c r="T85" s="189">
        <f>T86+T159+T163+T168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72</v>
      </c>
      <c r="AU85" s="19" t="s">
        <v>110</v>
      </c>
      <c r="BK85" s="190">
        <f>BK86+BK159+BK163+BK168</f>
        <v>0</v>
      </c>
    </row>
    <row r="86" s="12" customFormat="1" ht="25.92" customHeight="1">
      <c r="A86" s="12"/>
      <c r="B86" s="191"/>
      <c r="C86" s="192"/>
      <c r="D86" s="193" t="s">
        <v>72</v>
      </c>
      <c r="E86" s="194" t="s">
        <v>266</v>
      </c>
      <c r="F86" s="194" t="s">
        <v>267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</f>
        <v>0</v>
      </c>
      <c r="Q86" s="199"/>
      <c r="R86" s="200">
        <f>R87</f>
        <v>0.26818250000000005</v>
      </c>
      <c r="S86" s="199"/>
      <c r="T86" s="201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83</v>
      </c>
      <c r="AT86" s="203" t="s">
        <v>72</v>
      </c>
      <c r="AU86" s="203" t="s">
        <v>73</v>
      </c>
      <c r="AY86" s="202" t="s">
        <v>133</v>
      </c>
      <c r="BK86" s="204">
        <f>BK87</f>
        <v>0</v>
      </c>
    </row>
    <row r="87" s="12" customFormat="1" ht="22.8" customHeight="1">
      <c r="A87" s="12"/>
      <c r="B87" s="191"/>
      <c r="C87" s="192"/>
      <c r="D87" s="193" t="s">
        <v>72</v>
      </c>
      <c r="E87" s="205" t="s">
        <v>1932</v>
      </c>
      <c r="F87" s="205" t="s">
        <v>1933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SUM(P88:P158)</f>
        <v>0</v>
      </c>
      <c r="Q87" s="199"/>
      <c r="R87" s="200">
        <f>SUM(R88:R158)</f>
        <v>0.26818250000000005</v>
      </c>
      <c r="S87" s="199"/>
      <c r="T87" s="201">
        <f>SUM(T88:T158)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83</v>
      </c>
      <c r="AT87" s="203" t="s">
        <v>72</v>
      </c>
      <c r="AU87" s="203" t="s">
        <v>81</v>
      </c>
      <c r="AY87" s="202" t="s">
        <v>133</v>
      </c>
      <c r="BK87" s="204">
        <f>SUM(BK88:BK158)</f>
        <v>0</v>
      </c>
    </row>
    <row r="88" s="2" customFormat="1" ht="24.15" customHeight="1">
      <c r="A88" s="40"/>
      <c r="B88" s="41"/>
      <c r="C88" s="207" t="s">
        <v>81</v>
      </c>
      <c r="D88" s="207" t="s">
        <v>136</v>
      </c>
      <c r="E88" s="208" t="s">
        <v>1934</v>
      </c>
      <c r="F88" s="209" t="s">
        <v>1935</v>
      </c>
      <c r="G88" s="210" t="s">
        <v>217</v>
      </c>
      <c r="H88" s="211">
        <v>95</v>
      </c>
      <c r="I88" s="212"/>
      <c r="J88" s="213">
        <f>ROUND(I88*H88,2)</f>
        <v>0</v>
      </c>
      <c r="K88" s="214"/>
      <c r="L88" s="46"/>
      <c r="M88" s="215" t="s">
        <v>19</v>
      </c>
      <c r="N88" s="216" t="s">
        <v>44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233</v>
      </c>
      <c r="AT88" s="219" t="s">
        <v>136</v>
      </c>
      <c r="AU88" s="219" t="s">
        <v>83</v>
      </c>
      <c r="AY88" s="19" t="s">
        <v>133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81</v>
      </c>
      <c r="BK88" s="220">
        <f>ROUND(I88*H88,2)</f>
        <v>0</v>
      </c>
      <c r="BL88" s="19" t="s">
        <v>233</v>
      </c>
      <c r="BM88" s="219" t="s">
        <v>1936</v>
      </c>
    </row>
    <row r="89" s="2" customFormat="1">
      <c r="A89" s="40"/>
      <c r="B89" s="41"/>
      <c r="C89" s="42"/>
      <c r="D89" s="221" t="s">
        <v>142</v>
      </c>
      <c r="E89" s="42"/>
      <c r="F89" s="222" t="s">
        <v>1937</v>
      </c>
      <c r="G89" s="42"/>
      <c r="H89" s="42"/>
      <c r="I89" s="223"/>
      <c r="J89" s="42"/>
      <c r="K89" s="42"/>
      <c r="L89" s="46"/>
      <c r="M89" s="224"/>
      <c r="N89" s="22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142</v>
      </c>
      <c r="AU89" s="19" t="s">
        <v>83</v>
      </c>
    </row>
    <row r="90" s="2" customFormat="1" ht="24.15" customHeight="1">
      <c r="A90" s="40"/>
      <c r="B90" s="41"/>
      <c r="C90" s="262" t="s">
        <v>83</v>
      </c>
      <c r="D90" s="262" t="s">
        <v>363</v>
      </c>
      <c r="E90" s="263" t="s">
        <v>1938</v>
      </c>
      <c r="F90" s="264" t="s">
        <v>1939</v>
      </c>
      <c r="G90" s="265" t="s">
        <v>217</v>
      </c>
      <c r="H90" s="266">
        <v>99.75</v>
      </c>
      <c r="I90" s="267"/>
      <c r="J90" s="268">
        <f>ROUND(I90*H90,2)</f>
        <v>0</v>
      </c>
      <c r="K90" s="269"/>
      <c r="L90" s="270"/>
      <c r="M90" s="271" t="s">
        <v>19</v>
      </c>
      <c r="N90" s="272" t="s">
        <v>44</v>
      </c>
      <c r="O90" s="86"/>
      <c r="P90" s="217">
        <f>O90*H90</f>
        <v>0</v>
      </c>
      <c r="Q90" s="217">
        <v>5.0000000000000002E-05</v>
      </c>
      <c r="R90" s="217">
        <f>Q90*H90</f>
        <v>0.0049875000000000006</v>
      </c>
      <c r="S90" s="217">
        <v>0</v>
      </c>
      <c r="T90" s="21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9" t="s">
        <v>499</v>
      </c>
      <c r="AT90" s="219" t="s">
        <v>363</v>
      </c>
      <c r="AU90" s="219" t="s">
        <v>83</v>
      </c>
      <c r="AY90" s="19" t="s">
        <v>133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9" t="s">
        <v>81</v>
      </c>
      <c r="BK90" s="220">
        <f>ROUND(I90*H90,2)</f>
        <v>0</v>
      </c>
      <c r="BL90" s="19" t="s">
        <v>233</v>
      </c>
      <c r="BM90" s="219" t="s">
        <v>1940</v>
      </c>
    </row>
    <row r="91" s="13" customFormat="1">
      <c r="A91" s="13"/>
      <c r="B91" s="226"/>
      <c r="C91" s="227"/>
      <c r="D91" s="228" t="s">
        <v>144</v>
      </c>
      <c r="E91" s="229" t="s">
        <v>19</v>
      </c>
      <c r="F91" s="230" t="s">
        <v>1941</v>
      </c>
      <c r="G91" s="227"/>
      <c r="H91" s="231">
        <v>99.75</v>
      </c>
      <c r="I91" s="232"/>
      <c r="J91" s="227"/>
      <c r="K91" s="227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144</v>
      </c>
      <c r="AU91" s="237" t="s">
        <v>83</v>
      </c>
      <c r="AV91" s="13" t="s">
        <v>83</v>
      </c>
      <c r="AW91" s="13" t="s">
        <v>35</v>
      </c>
      <c r="AX91" s="13" t="s">
        <v>81</v>
      </c>
      <c r="AY91" s="237" t="s">
        <v>133</v>
      </c>
    </row>
    <row r="92" s="2" customFormat="1" ht="24.15" customHeight="1">
      <c r="A92" s="40"/>
      <c r="B92" s="41"/>
      <c r="C92" s="207" t="s">
        <v>154</v>
      </c>
      <c r="D92" s="207" t="s">
        <v>136</v>
      </c>
      <c r="E92" s="208" t="s">
        <v>1934</v>
      </c>
      <c r="F92" s="209" t="s">
        <v>1935</v>
      </c>
      <c r="G92" s="210" t="s">
        <v>217</v>
      </c>
      <c r="H92" s="211">
        <v>35</v>
      </c>
      <c r="I92" s="212"/>
      <c r="J92" s="213">
        <f>ROUND(I92*H92,2)</f>
        <v>0</v>
      </c>
      <c r="K92" s="214"/>
      <c r="L92" s="46"/>
      <c r="M92" s="215" t="s">
        <v>19</v>
      </c>
      <c r="N92" s="216" t="s">
        <v>44</v>
      </c>
      <c r="O92" s="86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9" t="s">
        <v>233</v>
      </c>
      <c r="AT92" s="219" t="s">
        <v>136</v>
      </c>
      <c r="AU92" s="219" t="s">
        <v>83</v>
      </c>
      <c r="AY92" s="19" t="s">
        <v>133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9" t="s">
        <v>81</v>
      </c>
      <c r="BK92" s="220">
        <f>ROUND(I92*H92,2)</f>
        <v>0</v>
      </c>
      <c r="BL92" s="19" t="s">
        <v>233</v>
      </c>
      <c r="BM92" s="219" t="s">
        <v>1942</v>
      </c>
    </row>
    <row r="93" s="2" customFormat="1">
      <c r="A93" s="40"/>
      <c r="B93" s="41"/>
      <c r="C93" s="42"/>
      <c r="D93" s="221" t="s">
        <v>142</v>
      </c>
      <c r="E93" s="42"/>
      <c r="F93" s="222" t="s">
        <v>1937</v>
      </c>
      <c r="G93" s="42"/>
      <c r="H93" s="42"/>
      <c r="I93" s="223"/>
      <c r="J93" s="42"/>
      <c r="K93" s="42"/>
      <c r="L93" s="46"/>
      <c r="M93" s="224"/>
      <c r="N93" s="22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142</v>
      </c>
      <c r="AU93" s="19" t="s">
        <v>83</v>
      </c>
    </row>
    <row r="94" s="2" customFormat="1" ht="37.8" customHeight="1">
      <c r="A94" s="40"/>
      <c r="B94" s="41"/>
      <c r="C94" s="262" t="s">
        <v>140</v>
      </c>
      <c r="D94" s="262" t="s">
        <v>363</v>
      </c>
      <c r="E94" s="263" t="s">
        <v>1943</v>
      </c>
      <c r="F94" s="264" t="s">
        <v>1944</v>
      </c>
      <c r="G94" s="265" t="s">
        <v>217</v>
      </c>
      <c r="H94" s="266">
        <v>36.75</v>
      </c>
      <c r="I94" s="267"/>
      <c r="J94" s="268">
        <f>ROUND(I94*H94,2)</f>
        <v>0</v>
      </c>
      <c r="K94" s="269"/>
      <c r="L94" s="270"/>
      <c r="M94" s="271" t="s">
        <v>19</v>
      </c>
      <c r="N94" s="272" t="s">
        <v>44</v>
      </c>
      <c r="O94" s="86"/>
      <c r="P94" s="217">
        <f>O94*H94</f>
        <v>0</v>
      </c>
      <c r="Q94" s="217">
        <v>0.00025999999999999998</v>
      </c>
      <c r="R94" s="217">
        <f>Q94*H94</f>
        <v>0.0095549999999999993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499</v>
      </c>
      <c r="AT94" s="219" t="s">
        <v>363</v>
      </c>
      <c r="AU94" s="219" t="s">
        <v>83</v>
      </c>
      <c r="AY94" s="19" t="s">
        <v>133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81</v>
      </c>
      <c r="BK94" s="220">
        <f>ROUND(I94*H94,2)</f>
        <v>0</v>
      </c>
      <c r="BL94" s="19" t="s">
        <v>233</v>
      </c>
      <c r="BM94" s="219" t="s">
        <v>1945</v>
      </c>
    </row>
    <row r="95" s="13" customFormat="1">
      <c r="A95" s="13"/>
      <c r="B95" s="226"/>
      <c r="C95" s="227"/>
      <c r="D95" s="228" t="s">
        <v>144</v>
      </c>
      <c r="E95" s="229" t="s">
        <v>19</v>
      </c>
      <c r="F95" s="230" t="s">
        <v>1946</v>
      </c>
      <c r="G95" s="227"/>
      <c r="H95" s="231">
        <v>36.75</v>
      </c>
      <c r="I95" s="232"/>
      <c r="J95" s="227"/>
      <c r="K95" s="227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144</v>
      </c>
      <c r="AU95" s="237" t="s">
        <v>83</v>
      </c>
      <c r="AV95" s="13" t="s">
        <v>83</v>
      </c>
      <c r="AW95" s="13" t="s">
        <v>35</v>
      </c>
      <c r="AX95" s="13" t="s">
        <v>81</v>
      </c>
      <c r="AY95" s="237" t="s">
        <v>133</v>
      </c>
    </row>
    <row r="96" s="2" customFormat="1" ht="16.5" customHeight="1">
      <c r="A96" s="40"/>
      <c r="B96" s="41"/>
      <c r="C96" s="207" t="s">
        <v>168</v>
      </c>
      <c r="D96" s="207" t="s">
        <v>136</v>
      </c>
      <c r="E96" s="208" t="s">
        <v>1947</v>
      </c>
      <c r="F96" s="209" t="s">
        <v>1948</v>
      </c>
      <c r="G96" s="210" t="s">
        <v>217</v>
      </c>
      <c r="H96" s="211">
        <v>90</v>
      </c>
      <c r="I96" s="212"/>
      <c r="J96" s="213">
        <f>ROUND(I96*H96,2)</f>
        <v>0</v>
      </c>
      <c r="K96" s="214"/>
      <c r="L96" s="46"/>
      <c r="M96" s="215" t="s">
        <v>19</v>
      </c>
      <c r="N96" s="216" t="s">
        <v>44</v>
      </c>
      <c r="O96" s="86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233</v>
      </c>
      <c r="AT96" s="219" t="s">
        <v>136</v>
      </c>
      <c r="AU96" s="219" t="s">
        <v>83</v>
      </c>
      <c r="AY96" s="19" t="s">
        <v>133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9" t="s">
        <v>81</v>
      </c>
      <c r="BK96" s="220">
        <f>ROUND(I96*H96,2)</f>
        <v>0</v>
      </c>
      <c r="BL96" s="19" t="s">
        <v>233</v>
      </c>
      <c r="BM96" s="219" t="s">
        <v>1949</v>
      </c>
    </row>
    <row r="97" s="2" customFormat="1">
      <c r="A97" s="40"/>
      <c r="B97" s="41"/>
      <c r="C97" s="42"/>
      <c r="D97" s="221" t="s">
        <v>142</v>
      </c>
      <c r="E97" s="42"/>
      <c r="F97" s="222" t="s">
        <v>1950</v>
      </c>
      <c r="G97" s="42"/>
      <c r="H97" s="42"/>
      <c r="I97" s="223"/>
      <c r="J97" s="42"/>
      <c r="K97" s="42"/>
      <c r="L97" s="46"/>
      <c r="M97" s="224"/>
      <c r="N97" s="22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142</v>
      </c>
      <c r="AU97" s="19" t="s">
        <v>83</v>
      </c>
    </row>
    <row r="98" s="2" customFormat="1" ht="24.15" customHeight="1">
      <c r="A98" s="40"/>
      <c r="B98" s="41"/>
      <c r="C98" s="262" t="s">
        <v>171</v>
      </c>
      <c r="D98" s="262" t="s">
        <v>363</v>
      </c>
      <c r="E98" s="263" t="s">
        <v>1951</v>
      </c>
      <c r="F98" s="264" t="s">
        <v>1952</v>
      </c>
      <c r="G98" s="265" t="s">
        <v>217</v>
      </c>
      <c r="H98" s="266">
        <v>94.5</v>
      </c>
      <c r="I98" s="267"/>
      <c r="J98" s="268">
        <f>ROUND(I98*H98,2)</f>
        <v>0</v>
      </c>
      <c r="K98" s="269"/>
      <c r="L98" s="270"/>
      <c r="M98" s="271" t="s">
        <v>19</v>
      </c>
      <c r="N98" s="272" t="s">
        <v>44</v>
      </c>
      <c r="O98" s="86"/>
      <c r="P98" s="217">
        <f>O98*H98</f>
        <v>0</v>
      </c>
      <c r="Q98" s="217">
        <v>0.00012</v>
      </c>
      <c r="R98" s="217">
        <f>Q98*H98</f>
        <v>0.011340000000000001</v>
      </c>
      <c r="S98" s="217">
        <v>0</v>
      </c>
      <c r="T98" s="21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9" t="s">
        <v>499</v>
      </c>
      <c r="AT98" s="219" t="s">
        <v>363</v>
      </c>
      <c r="AU98" s="219" t="s">
        <v>83</v>
      </c>
      <c r="AY98" s="19" t="s">
        <v>133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9" t="s">
        <v>81</v>
      </c>
      <c r="BK98" s="220">
        <f>ROUND(I98*H98,2)</f>
        <v>0</v>
      </c>
      <c r="BL98" s="19" t="s">
        <v>233</v>
      </c>
      <c r="BM98" s="219" t="s">
        <v>1953</v>
      </c>
    </row>
    <row r="99" s="13" customFormat="1">
      <c r="A99" s="13"/>
      <c r="B99" s="226"/>
      <c r="C99" s="227"/>
      <c r="D99" s="228" t="s">
        <v>144</v>
      </c>
      <c r="E99" s="229" t="s">
        <v>19</v>
      </c>
      <c r="F99" s="230" t="s">
        <v>1954</v>
      </c>
      <c r="G99" s="227"/>
      <c r="H99" s="231">
        <v>94.5</v>
      </c>
      <c r="I99" s="232"/>
      <c r="J99" s="227"/>
      <c r="K99" s="227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144</v>
      </c>
      <c r="AU99" s="237" t="s">
        <v>83</v>
      </c>
      <c r="AV99" s="13" t="s">
        <v>83</v>
      </c>
      <c r="AW99" s="13" t="s">
        <v>35</v>
      </c>
      <c r="AX99" s="13" t="s">
        <v>81</v>
      </c>
      <c r="AY99" s="237" t="s">
        <v>133</v>
      </c>
    </row>
    <row r="100" s="2" customFormat="1" ht="16.5" customHeight="1">
      <c r="A100" s="40"/>
      <c r="B100" s="41"/>
      <c r="C100" s="207" t="s">
        <v>178</v>
      </c>
      <c r="D100" s="207" t="s">
        <v>136</v>
      </c>
      <c r="E100" s="208" t="s">
        <v>1955</v>
      </c>
      <c r="F100" s="209" t="s">
        <v>1956</v>
      </c>
      <c r="G100" s="210" t="s">
        <v>217</v>
      </c>
      <c r="H100" s="211">
        <v>40</v>
      </c>
      <c r="I100" s="212"/>
      <c r="J100" s="213">
        <f>ROUND(I100*H100,2)</f>
        <v>0</v>
      </c>
      <c r="K100" s="214"/>
      <c r="L100" s="46"/>
      <c r="M100" s="215" t="s">
        <v>19</v>
      </c>
      <c r="N100" s="216" t="s">
        <v>44</v>
      </c>
      <c r="O100" s="86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9" t="s">
        <v>233</v>
      </c>
      <c r="AT100" s="219" t="s">
        <v>136</v>
      </c>
      <c r="AU100" s="219" t="s">
        <v>83</v>
      </c>
      <c r="AY100" s="19" t="s">
        <v>133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9" t="s">
        <v>81</v>
      </c>
      <c r="BK100" s="220">
        <f>ROUND(I100*H100,2)</f>
        <v>0</v>
      </c>
      <c r="BL100" s="19" t="s">
        <v>233</v>
      </c>
      <c r="BM100" s="219" t="s">
        <v>1957</v>
      </c>
    </row>
    <row r="101" s="2" customFormat="1">
      <c r="A101" s="40"/>
      <c r="B101" s="41"/>
      <c r="C101" s="42"/>
      <c r="D101" s="221" t="s">
        <v>142</v>
      </c>
      <c r="E101" s="42"/>
      <c r="F101" s="222" t="s">
        <v>1958</v>
      </c>
      <c r="G101" s="42"/>
      <c r="H101" s="42"/>
      <c r="I101" s="223"/>
      <c r="J101" s="42"/>
      <c r="K101" s="42"/>
      <c r="L101" s="46"/>
      <c r="M101" s="224"/>
      <c r="N101" s="22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142</v>
      </c>
      <c r="AU101" s="19" t="s">
        <v>83</v>
      </c>
    </row>
    <row r="102" s="2" customFormat="1" ht="16.5" customHeight="1">
      <c r="A102" s="40"/>
      <c r="B102" s="41"/>
      <c r="C102" s="262" t="s">
        <v>184</v>
      </c>
      <c r="D102" s="262" t="s">
        <v>363</v>
      </c>
      <c r="E102" s="263" t="s">
        <v>1556</v>
      </c>
      <c r="F102" s="264" t="s">
        <v>1557</v>
      </c>
      <c r="G102" s="265" t="s">
        <v>217</v>
      </c>
      <c r="H102" s="266">
        <v>31.5</v>
      </c>
      <c r="I102" s="267"/>
      <c r="J102" s="268">
        <f>ROUND(I102*H102,2)</f>
        <v>0</v>
      </c>
      <c r="K102" s="269"/>
      <c r="L102" s="270"/>
      <c r="M102" s="271" t="s">
        <v>19</v>
      </c>
      <c r="N102" s="272" t="s">
        <v>44</v>
      </c>
      <c r="O102" s="86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9" t="s">
        <v>499</v>
      </c>
      <c r="AT102" s="219" t="s">
        <v>363</v>
      </c>
      <c r="AU102" s="219" t="s">
        <v>83</v>
      </c>
      <c r="AY102" s="19" t="s">
        <v>133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9" t="s">
        <v>81</v>
      </c>
      <c r="BK102" s="220">
        <f>ROUND(I102*H102,2)</f>
        <v>0</v>
      </c>
      <c r="BL102" s="19" t="s">
        <v>233</v>
      </c>
      <c r="BM102" s="219" t="s">
        <v>1959</v>
      </c>
    </row>
    <row r="103" s="13" customFormat="1">
      <c r="A103" s="13"/>
      <c r="B103" s="226"/>
      <c r="C103" s="227"/>
      <c r="D103" s="228" t="s">
        <v>144</v>
      </c>
      <c r="E103" s="229" t="s">
        <v>19</v>
      </c>
      <c r="F103" s="230" t="s">
        <v>1532</v>
      </c>
      <c r="G103" s="227"/>
      <c r="H103" s="231">
        <v>31.5</v>
      </c>
      <c r="I103" s="232"/>
      <c r="J103" s="227"/>
      <c r="K103" s="227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144</v>
      </c>
      <c r="AU103" s="237" t="s">
        <v>83</v>
      </c>
      <c r="AV103" s="13" t="s">
        <v>83</v>
      </c>
      <c r="AW103" s="13" t="s">
        <v>35</v>
      </c>
      <c r="AX103" s="13" t="s">
        <v>81</v>
      </c>
      <c r="AY103" s="237" t="s">
        <v>133</v>
      </c>
    </row>
    <row r="104" s="2" customFormat="1" ht="16.5" customHeight="1">
      <c r="A104" s="40"/>
      <c r="B104" s="41"/>
      <c r="C104" s="262" t="s">
        <v>134</v>
      </c>
      <c r="D104" s="262" t="s">
        <v>363</v>
      </c>
      <c r="E104" s="263" t="s">
        <v>1567</v>
      </c>
      <c r="F104" s="264" t="s">
        <v>1568</v>
      </c>
      <c r="G104" s="265" t="s">
        <v>217</v>
      </c>
      <c r="H104" s="266">
        <v>10</v>
      </c>
      <c r="I104" s="267"/>
      <c r="J104" s="268">
        <f>ROUND(I104*H104,2)</f>
        <v>0</v>
      </c>
      <c r="K104" s="269"/>
      <c r="L104" s="270"/>
      <c r="M104" s="271" t="s">
        <v>19</v>
      </c>
      <c r="N104" s="272" t="s">
        <v>44</v>
      </c>
      <c r="O104" s="86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499</v>
      </c>
      <c r="AT104" s="219" t="s">
        <v>363</v>
      </c>
      <c r="AU104" s="219" t="s">
        <v>83</v>
      </c>
      <c r="AY104" s="19" t="s">
        <v>133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9" t="s">
        <v>81</v>
      </c>
      <c r="BK104" s="220">
        <f>ROUND(I104*H104,2)</f>
        <v>0</v>
      </c>
      <c r="BL104" s="19" t="s">
        <v>233</v>
      </c>
      <c r="BM104" s="219" t="s">
        <v>1960</v>
      </c>
    </row>
    <row r="105" s="13" customFormat="1">
      <c r="A105" s="13"/>
      <c r="B105" s="226"/>
      <c r="C105" s="227"/>
      <c r="D105" s="228" t="s">
        <v>144</v>
      </c>
      <c r="E105" s="229" t="s">
        <v>19</v>
      </c>
      <c r="F105" s="230" t="s">
        <v>1961</v>
      </c>
      <c r="G105" s="227"/>
      <c r="H105" s="231">
        <v>10</v>
      </c>
      <c r="I105" s="232"/>
      <c r="J105" s="227"/>
      <c r="K105" s="227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144</v>
      </c>
      <c r="AU105" s="237" t="s">
        <v>83</v>
      </c>
      <c r="AV105" s="13" t="s">
        <v>83</v>
      </c>
      <c r="AW105" s="13" t="s">
        <v>35</v>
      </c>
      <c r="AX105" s="13" t="s">
        <v>81</v>
      </c>
      <c r="AY105" s="237" t="s">
        <v>133</v>
      </c>
    </row>
    <row r="106" s="2" customFormat="1" ht="24.15" customHeight="1">
      <c r="A106" s="40"/>
      <c r="B106" s="41"/>
      <c r="C106" s="262" t="s">
        <v>195</v>
      </c>
      <c r="D106" s="262" t="s">
        <v>363</v>
      </c>
      <c r="E106" s="263" t="s">
        <v>1560</v>
      </c>
      <c r="F106" s="264" t="s">
        <v>1561</v>
      </c>
      <c r="G106" s="265" t="s">
        <v>211</v>
      </c>
      <c r="H106" s="266">
        <v>30</v>
      </c>
      <c r="I106" s="267"/>
      <c r="J106" s="268">
        <f>ROUND(I106*H106,2)</f>
        <v>0</v>
      </c>
      <c r="K106" s="269"/>
      <c r="L106" s="270"/>
      <c r="M106" s="271" t="s">
        <v>19</v>
      </c>
      <c r="N106" s="272" t="s">
        <v>44</v>
      </c>
      <c r="O106" s="86"/>
      <c r="P106" s="217">
        <f>O106*H106</f>
        <v>0</v>
      </c>
      <c r="Q106" s="217">
        <v>0.00024000000000000001</v>
      </c>
      <c r="R106" s="217">
        <f>Q106*H106</f>
        <v>0.0071999999999999998</v>
      </c>
      <c r="S106" s="217">
        <v>0</v>
      </c>
      <c r="T106" s="21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9" t="s">
        <v>499</v>
      </c>
      <c r="AT106" s="219" t="s">
        <v>363</v>
      </c>
      <c r="AU106" s="219" t="s">
        <v>83</v>
      </c>
      <c r="AY106" s="19" t="s">
        <v>133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9" t="s">
        <v>81</v>
      </c>
      <c r="BK106" s="220">
        <f>ROUND(I106*H106,2)</f>
        <v>0</v>
      </c>
      <c r="BL106" s="19" t="s">
        <v>233</v>
      </c>
      <c r="BM106" s="219" t="s">
        <v>1962</v>
      </c>
    </row>
    <row r="107" s="2" customFormat="1" ht="24.15" customHeight="1">
      <c r="A107" s="40"/>
      <c r="B107" s="41"/>
      <c r="C107" s="207" t="s">
        <v>201</v>
      </c>
      <c r="D107" s="207" t="s">
        <v>136</v>
      </c>
      <c r="E107" s="208" t="s">
        <v>1963</v>
      </c>
      <c r="F107" s="209" t="s">
        <v>1964</v>
      </c>
      <c r="G107" s="210" t="s">
        <v>211</v>
      </c>
      <c r="H107" s="211">
        <v>40</v>
      </c>
      <c r="I107" s="212"/>
      <c r="J107" s="213">
        <f>ROUND(I107*H107,2)</f>
        <v>0</v>
      </c>
      <c r="K107" s="214"/>
      <c r="L107" s="46"/>
      <c r="M107" s="215" t="s">
        <v>19</v>
      </c>
      <c r="N107" s="216" t="s">
        <v>44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233</v>
      </c>
      <c r="AT107" s="219" t="s">
        <v>136</v>
      </c>
      <c r="AU107" s="219" t="s">
        <v>83</v>
      </c>
      <c r="AY107" s="19" t="s">
        <v>133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81</v>
      </c>
      <c r="BK107" s="220">
        <f>ROUND(I107*H107,2)</f>
        <v>0</v>
      </c>
      <c r="BL107" s="19" t="s">
        <v>233</v>
      </c>
      <c r="BM107" s="219" t="s">
        <v>1965</v>
      </c>
    </row>
    <row r="108" s="2" customFormat="1">
      <c r="A108" s="40"/>
      <c r="B108" s="41"/>
      <c r="C108" s="42"/>
      <c r="D108" s="221" t="s">
        <v>142</v>
      </c>
      <c r="E108" s="42"/>
      <c r="F108" s="222" t="s">
        <v>1966</v>
      </c>
      <c r="G108" s="42"/>
      <c r="H108" s="42"/>
      <c r="I108" s="223"/>
      <c r="J108" s="42"/>
      <c r="K108" s="42"/>
      <c r="L108" s="46"/>
      <c r="M108" s="224"/>
      <c r="N108" s="22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142</v>
      </c>
      <c r="AU108" s="19" t="s">
        <v>83</v>
      </c>
    </row>
    <row r="109" s="2" customFormat="1" ht="24.15" customHeight="1">
      <c r="A109" s="40"/>
      <c r="B109" s="41"/>
      <c r="C109" s="262" t="s">
        <v>8</v>
      </c>
      <c r="D109" s="262" t="s">
        <v>363</v>
      </c>
      <c r="E109" s="263" t="s">
        <v>1533</v>
      </c>
      <c r="F109" s="264" t="s">
        <v>1534</v>
      </c>
      <c r="G109" s="265" t="s">
        <v>211</v>
      </c>
      <c r="H109" s="266">
        <v>40</v>
      </c>
      <c r="I109" s="267"/>
      <c r="J109" s="268">
        <f>ROUND(I109*H109,2)</f>
        <v>0</v>
      </c>
      <c r="K109" s="269"/>
      <c r="L109" s="270"/>
      <c r="M109" s="271" t="s">
        <v>19</v>
      </c>
      <c r="N109" s="272" t="s">
        <v>44</v>
      </c>
      <c r="O109" s="86"/>
      <c r="P109" s="217">
        <f>O109*H109</f>
        <v>0</v>
      </c>
      <c r="Q109" s="217">
        <v>1.0000000000000001E-05</v>
      </c>
      <c r="R109" s="217">
        <f>Q109*H109</f>
        <v>0.00040000000000000002</v>
      </c>
      <c r="S109" s="217">
        <v>0</v>
      </c>
      <c r="T109" s="218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9" t="s">
        <v>499</v>
      </c>
      <c r="AT109" s="219" t="s">
        <v>363</v>
      </c>
      <c r="AU109" s="219" t="s">
        <v>83</v>
      </c>
      <c r="AY109" s="19" t="s">
        <v>133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19" t="s">
        <v>81</v>
      </c>
      <c r="BK109" s="220">
        <f>ROUND(I109*H109,2)</f>
        <v>0</v>
      </c>
      <c r="BL109" s="19" t="s">
        <v>233</v>
      </c>
      <c r="BM109" s="219" t="s">
        <v>1967</v>
      </c>
    </row>
    <row r="110" s="2" customFormat="1" ht="49.05" customHeight="1">
      <c r="A110" s="40"/>
      <c r="B110" s="41"/>
      <c r="C110" s="207" t="s">
        <v>214</v>
      </c>
      <c r="D110" s="207" t="s">
        <v>136</v>
      </c>
      <c r="E110" s="208" t="s">
        <v>1603</v>
      </c>
      <c r="F110" s="209" t="s">
        <v>1604</v>
      </c>
      <c r="G110" s="210" t="s">
        <v>211</v>
      </c>
      <c r="H110" s="211">
        <v>27</v>
      </c>
      <c r="I110" s="212"/>
      <c r="J110" s="213">
        <f>ROUND(I110*H110,2)</f>
        <v>0</v>
      </c>
      <c r="K110" s="214"/>
      <c r="L110" s="46"/>
      <c r="M110" s="215" t="s">
        <v>19</v>
      </c>
      <c r="N110" s="216" t="s">
        <v>44</v>
      </c>
      <c r="O110" s="86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9" t="s">
        <v>233</v>
      </c>
      <c r="AT110" s="219" t="s">
        <v>136</v>
      </c>
      <c r="AU110" s="219" t="s">
        <v>83</v>
      </c>
      <c r="AY110" s="19" t="s">
        <v>133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9" t="s">
        <v>81</v>
      </c>
      <c r="BK110" s="220">
        <f>ROUND(I110*H110,2)</f>
        <v>0</v>
      </c>
      <c r="BL110" s="19" t="s">
        <v>233</v>
      </c>
      <c r="BM110" s="219" t="s">
        <v>1968</v>
      </c>
    </row>
    <row r="111" s="2" customFormat="1">
      <c r="A111" s="40"/>
      <c r="B111" s="41"/>
      <c r="C111" s="42"/>
      <c r="D111" s="221" t="s">
        <v>142</v>
      </c>
      <c r="E111" s="42"/>
      <c r="F111" s="222" t="s">
        <v>1606</v>
      </c>
      <c r="G111" s="42"/>
      <c r="H111" s="42"/>
      <c r="I111" s="223"/>
      <c r="J111" s="42"/>
      <c r="K111" s="42"/>
      <c r="L111" s="46"/>
      <c r="M111" s="224"/>
      <c r="N111" s="225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142</v>
      </c>
      <c r="AU111" s="19" t="s">
        <v>83</v>
      </c>
    </row>
    <row r="112" s="2" customFormat="1" ht="24.15" customHeight="1">
      <c r="A112" s="40"/>
      <c r="B112" s="41"/>
      <c r="C112" s="262" t="s">
        <v>221</v>
      </c>
      <c r="D112" s="262" t="s">
        <v>363</v>
      </c>
      <c r="E112" s="263" t="s">
        <v>1695</v>
      </c>
      <c r="F112" s="264" t="s">
        <v>1614</v>
      </c>
      <c r="G112" s="265" t="s">
        <v>1450</v>
      </c>
      <c r="H112" s="266">
        <v>27</v>
      </c>
      <c r="I112" s="267"/>
      <c r="J112" s="268">
        <f>ROUND(I112*H112,2)</f>
        <v>0</v>
      </c>
      <c r="K112" s="269"/>
      <c r="L112" s="270"/>
      <c r="M112" s="271" t="s">
        <v>19</v>
      </c>
      <c r="N112" s="272" t="s">
        <v>44</v>
      </c>
      <c r="O112" s="86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9" t="s">
        <v>499</v>
      </c>
      <c r="AT112" s="219" t="s">
        <v>363</v>
      </c>
      <c r="AU112" s="219" t="s">
        <v>83</v>
      </c>
      <c r="AY112" s="19" t="s">
        <v>133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9" t="s">
        <v>81</v>
      </c>
      <c r="BK112" s="220">
        <f>ROUND(I112*H112,2)</f>
        <v>0</v>
      </c>
      <c r="BL112" s="19" t="s">
        <v>233</v>
      </c>
      <c r="BM112" s="219" t="s">
        <v>1969</v>
      </c>
    </row>
    <row r="113" s="2" customFormat="1" ht="24.15" customHeight="1">
      <c r="A113" s="40"/>
      <c r="B113" s="41"/>
      <c r="C113" s="207" t="s">
        <v>226</v>
      </c>
      <c r="D113" s="207" t="s">
        <v>136</v>
      </c>
      <c r="E113" s="208" t="s">
        <v>1970</v>
      </c>
      <c r="F113" s="209" t="s">
        <v>1971</v>
      </c>
      <c r="G113" s="210" t="s">
        <v>217</v>
      </c>
      <c r="H113" s="211">
        <v>85</v>
      </c>
      <c r="I113" s="212"/>
      <c r="J113" s="213">
        <f>ROUND(I113*H113,2)</f>
        <v>0</v>
      </c>
      <c r="K113" s="214"/>
      <c r="L113" s="46"/>
      <c r="M113" s="215" t="s">
        <v>19</v>
      </c>
      <c r="N113" s="216" t="s">
        <v>44</v>
      </c>
      <c r="O113" s="86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9" t="s">
        <v>233</v>
      </c>
      <c r="AT113" s="219" t="s">
        <v>136</v>
      </c>
      <c r="AU113" s="219" t="s">
        <v>83</v>
      </c>
      <c r="AY113" s="19" t="s">
        <v>133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19" t="s">
        <v>81</v>
      </c>
      <c r="BK113" s="220">
        <f>ROUND(I113*H113,2)</f>
        <v>0</v>
      </c>
      <c r="BL113" s="19" t="s">
        <v>233</v>
      </c>
      <c r="BM113" s="219" t="s">
        <v>1972</v>
      </c>
    </row>
    <row r="114" s="2" customFormat="1">
      <c r="A114" s="40"/>
      <c r="B114" s="41"/>
      <c r="C114" s="42"/>
      <c r="D114" s="221" t="s">
        <v>142</v>
      </c>
      <c r="E114" s="42"/>
      <c r="F114" s="222" t="s">
        <v>1973</v>
      </c>
      <c r="G114" s="42"/>
      <c r="H114" s="42"/>
      <c r="I114" s="223"/>
      <c r="J114" s="42"/>
      <c r="K114" s="42"/>
      <c r="L114" s="46"/>
      <c r="M114" s="224"/>
      <c r="N114" s="225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142</v>
      </c>
      <c r="AU114" s="19" t="s">
        <v>83</v>
      </c>
    </row>
    <row r="115" s="2" customFormat="1" ht="16.5" customHeight="1">
      <c r="A115" s="40"/>
      <c r="B115" s="41"/>
      <c r="C115" s="262" t="s">
        <v>233</v>
      </c>
      <c r="D115" s="262" t="s">
        <v>363</v>
      </c>
      <c r="E115" s="263" t="s">
        <v>1830</v>
      </c>
      <c r="F115" s="264" t="s">
        <v>1974</v>
      </c>
      <c r="G115" s="265" t="s">
        <v>217</v>
      </c>
      <c r="H115" s="266">
        <v>102</v>
      </c>
      <c r="I115" s="267"/>
      <c r="J115" s="268">
        <f>ROUND(I115*H115,2)</f>
        <v>0</v>
      </c>
      <c r="K115" s="269"/>
      <c r="L115" s="270"/>
      <c r="M115" s="271" t="s">
        <v>19</v>
      </c>
      <c r="N115" s="272" t="s">
        <v>44</v>
      </c>
      <c r="O115" s="86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9" t="s">
        <v>499</v>
      </c>
      <c r="AT115" s="219" t="s">
        <v>363</v>
      </c>
      <c r="AU115" s="219" t="s">
        <v>83</v>
      </c>
      <c r="AY115" s="19" t="s">
        <v>133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9" t="s">
        <v>81</v>
      </c>
      <c r="BK115" s="220">
        <f>ROUND(I115*H115,2)</f>
        <v>0</v>
      </c>
      <c r="BL115" s="19" t="s">
        <v>233</v>
      </c>
      <c r="BM115" s="219" t="s">
        <v>1975</v>
      </c>
    </row>
    <row r="116" s="13" customFormat="1">
      <c r="A116" s="13"/>
      <c r="B116" s="226"/>
      <c r="C116" s="227"/>
      <c r="D116" s="228" t="s">
        <v>144</v>
      </c>
      <c r="E116" s="229" t="s">
        <v>19</v>
      </c>
      <c r="F116" s="230" t="s">
        <v>1976</v>
      </c>
      <c r="G116" s="227"/>
      <c r="H116" s="231">
        <v>102</v>
      </c>
      <c r="I116" s="232"/>
      <c r="J116" s="227"/>
      <c r="K116" s="227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144</v>
      </c>
      <c r="AU116" s="237" t="s">
        <v>83</v>
      </c>
      <c r="AV116" s="13" t="s">
        <v>83</v>
      </c>
      <c r="AW116" s="13" t="s">
        <v>35</v>
      </c>
      <c r="AX116" s="13" t="s">
        <v>81</v>
      </c>
      <c r="AY116" s="237" t="s">
        <v>133</v>
      </c>
    </row>
    <row r="117" s="2" customFormat="1" ht="24.15" customHeight="1">
      <c r="A117" s="40"/>
      <c r="B117" s="41"/>
      <c r="C117" s="207" t="s">
        <v>239</v>
      </c>
      <c r="D117" s="207" t="s">
        <v>136</v>
      </c>
      <c r="E117" s="208" t="s">
        <v>1977</v>
      </c>
      <c r="F117" s="209" t="s">
        <v>1978</v>
      </c>
      <c r="G117" s="210" t="s">
        <v>217</v>
      </c>
      <c r="H117" s="211">
        <v>1360</v>
      </c>
      <c r="I117" s="212"/>
      <c r="J117" s="213">
        <f>ROUND(I117*H117,2)</f>
        <v>0</v>
      </c>
      <c r="K117" s="214"/>
      <c r="L117" s="46"/>
      <c r="M117" s="215" t="s">
        <v>19</v>
      </c>
      <c r="N117" s="216" t="s">
        <v>44</v>
      </c>
      <c r="O117" s="86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9" t="s">
        <v>233</v>
      </c>
      <c r="AT117" s="219" t="s">
        <v>136</v>
      </c>
      <c r="AU117" s="219" t="s">
        <v>83</v>
      </c>
      <c r="AY117" s="19" t="s">
        <v>133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9" t="s">
        <v>81</v>
      </c>
      <c r="BK117" s="220">
        <f>ROUND(I117*H117,2)</f>
        <v>0</v>
      </c>
      <c r="BL117" s="19" t="s">
        <v>233</v>
      </c>
      <c r="BM117" s="219" t="s">
        <v>1979</v>
      </c>
    </row>
    <row r="118" s="2" customFormat="1">
      <c r="A118" s="40"/>
      <c r="B118" s="41"/>
      <c r="C118" s="42"/>
      <c r="D118" s="221" t="s">
        <v>142</v>
      </c>
      <c r="E118" s="42"/>
      <c r="F118" s="222" t="s">
        <v>1980</v>
      </c>
      <c r="G118" s="42"/>
      <c r="H118" s="42"/>
      <c r="I118" s="223"/>
      <c r="J118" s="42"/>
      <c r="K118" s="42"/>
      <c r="L118" s="46"/>
      <c r="M118" s="224"/>
      <c r="N118" s="225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142</v>
      </c>
      <c r="AU118" s="19" t="s">
        <v>83</v>
      </c>
    </row>
    <row r="119" s="2" customFormat="1" ht="33" customHeight="1">
      <c r="A119" s="40"/>
      <c r="B119" s="41"/>
      <c r="C119" s="262" t="s">
        <v>244</v>
      </c>
      <c r="D119" s="262" t="s">
        <v>363</v>
      </c>
      <c r="E119" s="263" t="s">
        <v>1981</v>
      </c>
      <c r="F119" s="264" t="s">
        <v>1982</v>
      </c>
      <c r="G119" s="265" t="s">
        <v>217</v>
      </c>
      <c r="H119" s="266">
        <v>1632</v>
      </c>
      <c r="I119" s="267"/>
      <c r="J119" s="268">
        <f>ROUND(I119*H119,2)</f>
        <v>0</v>
      </c>
      <c r="K119" s="269"/>
      <c r="L119" s="270"/>
      <c r="M119" s="271" t="s">
        <v>19</v>
      </c>
      <c r="N119" s="272" t="s">
        <v>44</v>
      </c>
      <c r="O119" s="86"/>
      <c r="P119" s="217">
        <f>O119*H119</f>
        <v>0</v>
      </c>
      <c r="Q119" s="217">
        <v>6.0000000000000002E-05</v>
      </c>
      <c r="R119" s="217">
        <f>Q119*H119</f>
        <v>0.097920000000000007</v>
      </c>
      <c r="S119" s="217">
        <v>0</v>
      </c>
      <c r="T119" s="21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9" t="s">
        <v>499</v>
      </c>
      <c r="AT119" s="219" t="s">
        <v>363</v>
      </c>
      <c r="AU119" s="219" t="s">
        <v>83</v>
      </c>
      <c r="AY119" s="19" t="s">
        <v>133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9" t="s">
        <v>81</v>
      </c>
      <c r="BK119" s="220">
        <f>ROUND(I119*H119,2)</f>
        <v>0</v>
      </c>
      <c r="BL119" s="19" t="s">
        <v>233</v>
      </c>
      <c r="BM119" s="219" t="s">
        <v>1983</v>
      </c>
    </row>
    <row r="120" s="13" customFormat="1">
      <c r="A120" s="13"/>
      <c r="B120" s="226"/>
      <c r="C120" s="227"/>
      <c r="D120" s="228" t="s">
        <v>144</v>
      </c>
      <c r="E120" s="229" t="s">
        <v>19</v>
      </c>
      <c r="F120" s="230" t="s">
        <v>1984</v>
      </c>
      <c r="G120" s="227"/>
      <c r="H120" s="231">
        <v>1632</v>
      </c>
      <c r="I120" s="232"/>
      <c r="J120" s="227"/>
      <c r="K120" s="227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144</v>
      </c>
      <c r="AU120" s="237" t="s">
        <v>83</v>
      </c>
      <c r="AV120" s="13" t="s">
        <v>83</v>
      </c>
      <c r="AW120" s="13" t="s">
        <v>35</v>
      </c>
      <c r="AX120" s="13" t="s">
        <v>81</v>
      </c>
      <c r="AY120" s="237" t="s">
        <v>133</v>
      </c>
    </row>
    <row r="121" s="2" customFormat="1" ht="16.5" customHeight="1">
      <c r="A121" s="40"/>
      <c r="B121" s="41"/>
      <c r="C121" s="262" t="s">
        <v>250</v>
      </c>
      <c r="D121" s="262" t="s">
        <v>363</v>
      </c>
      <c r="E121" s="263" t="s">
        <v>1985</v>
      </c>
      <c r="F121" s="264" t="s">
        <v>1986</v>
      </c>
      <c r="G121" s="265" t="s">
        <v>211</v>
      </c>
      <c r="H121" s="266">
        <v>1</v>
      </c>
      <c r="I121" s="267"/>
      <c r="J121" s="268">
        <f>ROUND(I121*H121,2)</f>
        <v>0</v>
      </c>
      <c r="K121" s="269"/>
      <c r="L121" s="270"/>
      <c r="M121" s="271" t="s">
        <v>19</v>
      </c>
      <c r="N121" s="272" t="s">
        <v>44</v>
      </c>
      <c r="O121" s="86"/>
      <c r="P121" s="217">
        <f>O121*H121</f>
        <v>0</v>
      </c>
      <c r="Q121" s="217">
        <v>0.001</v>
      </c>
      <c r="R121" s="217">
        <f>Q121*H121</f>
        <v>0.001</v>
      </c>
      <c r="S121" s="217">
        <v>0</v>
      </c>
      <c r="T121" s="21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9" t="s">
        <v>499</v>
      </c>
      <c r="AT121" s="219" t="s">
        <v>363</v>
      </c>
      <c r="AU121" s="219" t="s">
        <v>83</v>
      </c>
      <c r="AY121" s="19" t="s">
        <v>133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9" t="s">
        <v>81</v>
      </c>
      <c r="BK121" s="220">
        <f>ROUND(I121*H121,2)</f>
        <v>0</v>
      </c>
      <c r="BL121" s="19" t="s">
        <v>233</v>
      </c>
      <c r="BM121" s="219" t="s">
        <v>1987</v>
      </c>
    </row>
    <row r="122" s="2" customFormat="1" ht="16.5" customHeight="1">
      <c r="A122" s="40"/>
      <c r="B122" s="41"/>
      <c r="C122" s="262" t="s">
        <v>256</v>
      </c>
      <c r="D122" s="262" t="s">
        <v>363</v>
      </c>
      <c r="E122" s="263" t="s">
        <v>1613</v>
      </c>
      <c r="F122" s="264" t="s">
        <v>1988</v>
      </c>
      <c r="G122" s="265" t="s">
        <v>217</v>
      </c>
      <c r="H122" s="266">
        <v>42</v>
      </c>
      <c r="I122" s="267"/>
      <c r="J122" s="268">
        <f>ROUND(I122*H122,2)</f>
        <v>0</v>
      </c>
      <c r="K122" s="269"/>
      <c r="L122" s="270"/>
      <c r="M122" s="271" t="s">
        <v>19</v>
      </c>
      <c r="N122" s="272" t="s">
        <v>44</v>
      </c>
      <c r="O122" s="86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499</v>
      </c>
      <c r="AT122" s="219" t="s">
        <v>363</v>
      </c>
      <c r="AU122" s="219" t="s">
        <v>83</v>
      </c>
      <c r="AY122" s="19" t="s">
        <v>133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9" t="s">
        <v>81</v>
      </c>
      <c r="BK122" s="220">
        <f>ROUND(I122*H122,2)</f>
        <v>0</v>
      </c>
      <c r="BL122" s="19" t="s">
        <v>233</v>
      </c>
      <c r="BM122" s="219" t="s">
        <v>1989</v>
      </c>
    </row>
    <row r="123" s="13" customFormat="1">
      <c r="A123" s="13"/>
      <c r="B123" s="226"/>
      <c r="C123" s="227"/>
      <c r="D123" s="228" t="s">
        <v>144</v>
      </c>
      <c r="E123" s="229" t="s">
        <v>19</v>
      </c>
      <c r="F123" s="230" t="s">
        <v>1990</v>
      </c>
      <c r="G123" s="227"/>
      <c r="H123" s="231">
        <v>42</v>
      </c>
      <c r="I123" s="232"/>
      <c r="J123" s="227"/>
      <c r="K123" s="227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144</v>
      </c>
      <c r="AU123" s="237" t="s">
        <v>83</v>
      </c>
      <c r="AV123" s="13" t="s">
        <v>83</v>
      </c>
      <c r="AW123" s="13" t="s">
        <v>35</v>
      </c>
      <c r="AX123" s="13" t="s">
        <v>81</v>
      </c>
      <c r="AY123" s="237" t="s">
        <v>133</v>
      </c>
    </row>
    <row r="124" s="2" customFormat="1" ht="16.5" customHeight="1">
      <c r="A124" s="40"/>
      <c r="B124" s="41"/>
      <c r="C124" s="262" t="s">
        <v>7</v>
      </c>
      <c r="D124" s="262" t="s">
        <v>363</v>
      </c>
      <c r="E124" s="263" t="s">
        <v>1600</v>
      </c>
      <c r="F124" s="264" t="s">
        <v>1991</v>
      </c>
      <c r="G124" s="265" t="s">
        <v>211</v>
      </c>
      <c r="H124" s="266">
        <v>1</v>
      </c>
      <c r="I124" s="267"/>
      <c r="J124" s="268">
        <f>ROUND(I124*H124,2)</f>
        <v>0</v>
      </c>
      <c r="K124" s="269"/>
      <c r="L124" s="270"/>
      <c r="M124" s="271" t="s">
        <v>19</v>
      </c>
      <c r="N124" s="272" t="s">
        <v>44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499</v>
      </c>
      <c r="AT124" s="219" t="s">
        <v>363</v>
      </c>
      <c r="AU124" s="219" t="s">
        <v>83</v>
      </c>
      <c r="AY124" s="19" t="s">
        <v>133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81</v>
      </c>
      <c r="BK124" s="220">
        <f>ROUND(I124*H124,2)</f>
        <v>0</v>
      </c>
      <c r="BL124" s="19" t="s">
        <v>233</v>
      </c>
      <c r="BM124" s="219" t="s">
        <v>1992</v>
      </c>
    </row>
    <row r="125" s="2" customFormat="1" ht="24.15" customHeight="1">
      <c r="A125" s="40"/>
      <c r="B125" s="41"/>
      <c r="C125" s="207" t="s">
        <v>270</v>
      </c>
      <c r="D125" s="207" t="s">
        <v>136</v>
      </c>
      <c r="E125" s="208" t="s">
        <v>1993</v>
      </c>
      <c r="F125" s="209" t="s">
        <v>1994</v>
      </c>
      <c r="G125" s="210" t="s">
        <v>217</v>
      </c>
      <c r="H125" s="211">
        <v>90</v>
      </c>
      <c r="I125" s="212"/>
      <c r="J125" s="213">
        <f>ROUND(I125*H125,2)</f>
        <v>0</v>
      </c>
      <c r="K125" s="214"/>
      <c r="L125" s="46"/>
      <c r="M125" s="215" t="s">
        <v>19</v>
      </c>
      <c r="N125" s="216" t="s">
        <v>44</v>
      </c>
      <c r="O125" s="86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9" t="s">
        <v>233</v>
      </c>
      <c r="AT125" s="219" t="s">
        <v>136</v>
      </c>
      <c r="AU125" s="219" t="s">
        <v>83</v>
      </c>
      <c r="AY125" s="19" t="s">
        <v>133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9" t="s">
        <v>81</v>
      </c>
      <c r="BK125" s="220">
        <f>ROUND(I125*H125,2)</f>
        <v>0</v>
      </c>
      <c r="BL125" s="19" t="s">
        <v>233</v>
      </c>
      <c r="BM125" s="219" t="s">
        <v>1995</v>
      </c>
    </row>
    <row r="126" s="2" customFormat="1">
      <c r="A126" s="40"/>
      <c r="B126" s="41"/>
      <c r="C126" s="42"/>
      <c r="D126" s="221" t="s">
        <v>142</v>
      </c>
      <c r="E126" s="42"/>
      <c r="F126" s="222" t="s">
        <v>1996</v>
      </c>
      <c r="G126" s="42"/>
      <c r="H126" s="42"/>
      <c r="I126" s="223"/>
      <c r="J126" s="42"/>
      <c r="K126" s="42"/>
      <c r="L126" s="46"/>
      <c r="M126" s="224"/>
      <c r="N126" s="225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142</v>
      </c>
      <c r="AU126" s="19" t="s">
        <v>83</v>
      </c>
    </row>
    <row r="127" s="2" customFormat="1" ht="24.15" customHeight="1">
      <c r="A127" s="40"/>
      <c r="B127" s="41"/>
      <c r="C127" s="262" t="s">
        <v>276</v>
      </c>
      <c r="D127" s="262" t="s">
        <v>363</v>
      </c>
      <c r="E127" s="263" t="s">
        <v>1997</v>
      </c>
      <c r="F127" s="264" t="s">
        <v>1998</v>
      </c>
      <c r="G127" s="265" t="s">
        <v>217</v>
      </c>
      <c r="H127" s="266">
        <v>108</v>
      </c>
      <c r="I127" s="267"/>
      <c r="J127" s="268">
        <f>ROUND(I127*H127,2)</f>
        <v>0</v>
      </c>
      <c r="K127" s="269"/>
      <c r="L127" s="270"/>
      <c r="M127" s="271" t="s">
        <v>19</v>
      </c>
      <c r="N127" s="272" t="s">
        <v>44</v>
      </c>
      <c r="O127" s="86"/>
      <c r="P127" s="217">
        <f>O127*H127</f>
        <v>0</v>
      </c>
      <c r="Q127" s="217">
        <v>1.0000000000000001E-05</v>
      </c>
      <c r="R127" s="217">
        <f>Q127*H127</f>
        <v>0.00108</v>
      </c>
      <c r="S127" s="217">
        <v>0</v>
      </c>
      <c r="T127" s="21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9" t="s">
        <v>499</v>
      </c>
      <c r="AT127" s="219" t="s">
        <v>363</v>
      </c>
      <c r="AU127" s="219" t="s">
        <v>83</v>
      </c>
      <c r="AY127" s="19" t="s">
        <v>133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9" t="s">
        <v>81</v>
      </c>
      <c r="BK127" s="220">
        <f>ROUND(I127*H127,2)</f>
        <v>0</v>
      </c>
      <c r="BL127" s="19" t="s">
        <v>233</v>
      </c>
      <c r="BM127" s="219" t="s">
        <v>1999</v>
      </c>
    </row>
    <row r="128" s="13" customFormat="1">
      <c r="A128" s="13"/>
      <c r="B128" s="226"/>
      <c r="C128" s="227"/>
      <c r="D128" s="228" t="s">
        <v>144</v>
      </c>
      <c r="E128" s="229" t="s">
        <v>19</v>
      </c>
      <c r="F128" s="230" t="s">
        <v>2000</v>
      </c>
      <c r="G128" s="227"/>
      <c r="H128" s="231">
        <v>108</v>
      </c>
      <c r="I128" s="232"/>
      <c r="J128" s="227"/>
      <c r="K128" s="227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144</v>
      </c>
      <c r="AU128" s="237" t="s">
        <v>83</v>
      </c>
      <c r="AV128" s="13" t="s">
        <v>83</v>
      </c>
      <c r="AW128" s="13" t="s">
        <v>35</v>
      </c>
      <c r="AX128" s="13" t="s">
        <v>81</v>
      </c>
      <c r="AY128" s="237" t="s">
        <v>133</v>
      </c>
    </row>
    <row r="129" s="2" customFormat="1" ht="21.75" customHeight="1">
      <c r="A129" s="40"/>
      <c r="B129" s="41"/>
      <c r="C129" s="207" t="s">
        <v>283</v>
      </c>
      <c r="D129" s="207" t="s">
        <v>136</v>
      </c>
      <c r="E129" s="208" t="s">
        <v>2001</v>
      </c>
      <c r="F129" s="209" t="s">
        <v>2002</v>
      </c>
      <c r="G129" s="210" t="s">
        <v>211</v>
      </c>
      <c r="H129" s="211">
        <v>1</v>
      </c>
      <c r="I129" s="212"/>
      <c r="J129" s="213">
        <f>ROUND(I129*H129,2)</f>
        <v>0</v>
      </c>
      <c r="K129" s="214"/>
      <c r="L129" s="46"/>
      <c r="M129" s="215" t="s">
        <v>19</v>
      </c>
      <c r="N129" s="216" t="s">
        <v>44</v>
      </c>
      <c r="O129" s="86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9" t="s">
        <v>233</v>
      </c>
      <c r="AT129" s="219" t="s">
        <v>136</v>
      </c>
      <c r="AU129" s="219" t="s">
        <v>83</v>
      </c>
      <c r="AY129" s="19" t="s">
        <v>133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9" t="s">
        <v>81</v>
      </c>
      <c r="BK129" s="220">
        <f>ROUND(I129*H129,2)</f>
        <v>0</v>
      </c>
      <c r="BL129" s="19" t="s">
        <v>233</v>
      </c>
      <c r="BM129" s="219" t="s">
        <v>2003</v>
      </c>
    </row>
    <row r="130" s="2" customFormat="1">
      <c r="A130" s="40"/>
      <c r="B130" s="41"/>
      <c r="C130" s="42"/>
      <c r="D130" s="221" t="s">
        <v>142</v>
      </c>
      <c r="E130" s="42"/>
      <c r="F130" s="222" t="s">
        <v>2004</v>
      </c>
      <c r="G130" s="42"/>
      <c r="H130" s="42"/>
      <c r="I130" s="223"/>
      <c r="J130" s="42"/>
      <c r="K130" s="42"/>
      <c r="L130" s="46"/>
      <c r="M130" s="224"/>
      <c r="N130" s="22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142</v>
      </c>
      <c r="AU130" s="19" t="s">
        <v>83</v>
      </c>
    </row>
    <row r="131" s="2" customFormat="1" ht="33" customHeight="1">
      <c r="A131" s="40"/>
      <c r="B131" s="41"/>
      <c r="C131" s="207" t="s">
        <v>289</v>
      </c>
      <c r="D131" s="207" t="s">
        <v>136</v>
      </c>
      <c r="E131" s="208" t="s">
        <v>2005</v>
      </c>
      <c r="F131" s="209" t="s">
        <v>2006</v>
      </c>
      <c r="G131" s="210" t="s">
        <v>211</v>
      </c>
      <c r="H131" s="211">
        <v>1</v>
      </c>
      <c r="I131" s="212"/>
      <c r="J131" s="213">
        <f>ROUND(I131*H131,2)</f>
        <v>0</v>
      </c>
      <c r="K131" s="214"/>
      <c r="L131" s="46"/>
      <c r="M131" s="215" t="s">
        <v>19</v>
      </c>
      <c r="N131" s="216" t="s">
        <v>44</v>
      </c>
      <c r="O131" s="86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9" t="s">
        <v>233</v>
      </c>
      <c r="AT131" s="219" t="s">
        <v>136</v>
      </c>
      <c r="AU131" s="219" t="s">
        <v>83</v>
      </c>
      <c r="AY131" s="19" t="s">
        <v>133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9" t="s">
        <v>81</v>
      </c>
      <c r="BK131" s="220">
        <f>ROUND(I131*H131,2)</f>
        <v>0</v>
      </c>
      <c r="BL131" s="19" t="s">
        <v>233</v>
      </c>
      <c r="BM131" s="219" t="s">
        <v>2007</v>
      </c>
    </row>
    <row r="132" s="2" customFormat="1">
      <c r="A132" s="40"/>
      <c r="B132" s="41"/>
      <c r="C132" s="42"/>
      <c r="D132" s="221" t="s">
        <v>142</v>
      </c>
      <c r="E132" s="42"/>
      <c r="F132" s="222" t="s">
        <v>2008</v>
      </c>
      <c r="G132" s="42"/>
      <c r="H132" s="42"/>
      <c r="I132" s="223"/>
      <c r="J132" s="42"/>
      <c r="K132" s="42"/>
      <c r="L132" s="46"/>
      <c r="M132" s="224"/>
      <c r="N132" s="22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142</v>
      </c>
      <c r="AU132" s="19" t="s">
        <v>83</v>
      </c>
    </row>
    <row r="133" s="2" customFormat="1" ht="24.15" customHeight="1">
      <c r="A133" s="40"/>
      <c r="B133" s="41"/>
      <c r="C133" s="262" t="s">
        <v>297</v>
      </c>
      <c r="D133" s="262" t="s">
        <v>363</v>
      </c>
      <c r="E133" s="263" t="s">
        <v>2009</v>
      </c>
      <c r="F133" s="264" t="s">
        <v>2010</v>
      </c>
      <c r="G133" s="265" t="s">
        <v>211</v>
      </c>
      <c r="H133" s="266">
        <v>1</v>
      </c>
      <c r="I133" s="267"/>
      <c r="J133" s="268">
        <f>ROUND(I133*H133,2)</f>
        <v>0</v>
      </c>
      <c r="K133" s="269"/>
      <c r="L133" s="270"/>
      <c r="M133" s="271" t="s">
        <v>19</v>
      </c>
      <c r="N133" s="272" t="s">
        <v>44</v>
      </c>
      <c r="O133" s="86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9" t="s">
        <v>499</v>
      </c>
      <c r="AT133" s="219" t="s">
        <v>363</v>
      </c>
      <c r="AU133" s="219" t="s">
        <v>83</v>
      </c>
      <c r="AY133" s="19" t="s">
        <v>133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9" t="s">
        <v>81</v>
      </c>
      <c r="BK133" s="220">
        <f>ROUND(I133*H133,2)</f>
        <v>0</v>
      </c>
      <c r="BL133" s="19" t="s">
        <v>233</v>
      </c>
      <c r="BM133" s="219" t="s">
        <v>2011</v>
      </c>
    </row>
    <row r="134" s="2" customFormat="1" ht="24.15" customHeight="1">
      <c r="A134" s="40"/>
      <c r="B134" s="41"/>
      <c r="C134" s="262" t="s">
        <v>467</v>
      </c>
      <c r="D134" s="262" t="s">
        <v>363</v>
      </c>
      <c r="E134" s="263" t="s">
        <v>2012</v>
      </c>
      <c r="F134" s="264" t="s">
        <v>2013</v>
      </c>
      <c r="G134" s="265" t="s">
        <v>211</v>
      </c>
      <c r="H134" s="266">
        <v>1</v>
      </c>
      <c r="I134" s="267"/>
      <c r="J134" s="268">
        <f>ROUND(I134*H134,2)</f>
        <v>0</v>
      </c>
      <c r="K134" s="269"/>
      <c r="L134" s="270"/>
      <c r="M134" s="271" t="s">
        <v>19</v>
      </c>
      <c r="N134" s="272" t="s">
        <v>44</v>
      </c>
      <c r="O134" s="86"/>
      <c r="P134" s="217">
        <f>O134*H134</f>
        <v>0</v>
      </c>
      <c r="Q134" s="217">
        <v>0.049000000000000002</v>
      </c>
      <c r="R134" s="217">
        <f>Q134*H134</f>
        <v>0.049000000000000002</v>
      </c>
      <c r="S134" s="217">
        <v>0</v>
      </c>
      <c r="T134" s="218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9" t="s">
        <v>499</v>
      </c>
      <c r="AT134" s="219" t="s">
        <v>363</v>
      </c>
      <c r="AU134" s="219" t="s">
        <v>83</v>
      </c>
      <c r="AY134" s="19" t="s">
        <v>133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9" t="s">
        <v>81</v>
      </c>
      <c r="BK134" s="220">
        <f>ROUND(I134*H134,2)</f>
        <v>0</v>
      </c>
      <c r="BL134" s="19" t="s">
        <v>233</v>
      </c>
      <c r="BM134" s="219" t="s">
        <v>2014</v>
      </c>
    </row>
    <row r="135" s="2" customFormat="1" ht="24.15" customHeight="1">
      <c r="A135" s="40"/>
      <c r="B135" s="41"/>
      <c r="C135" s="262" t="s">
        <v>473</v>
      </c>
      <c r="D135" s="262" t="s">
        <v>363</v>
      </c>
      <c r="E135" s="263" t="s">
        <v>2015</v>
      </c>
      <c r="F135" s="264" t="s">
        <v>2016</v>
      </c>
      <c r="G135" s="265" t="s">
        <v>211</v>
      </c>
      <c r="H135" s="266">
        <v>1</v>
      </c>
      <c r="I135" s="267"/>
      <c r="J135" s="268">
        <f>ROUND(I135*H135,2)</f>
        <v>0</v>
      </c>
      <c r="K135" s="269"/>
      <c r="L135" s="270"/>
      <c r="M135" s="271" t="s">
        <v>19</v>
      </c>
      <c r="N135" s="272" t="s">
        <v>44</v>
      </c>
      <c r="O135" s="86"/>
      <c r="P135" s="217">
        <f>O135*H135</f>
        <v>0</v>
      </c>
      <c r="Q135" s="217">
        <v>0.001</v>
      </c>
      <c r="R135" s="217">
        <f>Q135*H135</f>
        <v>0.001</v>
      </c>
      <c r="S135" s="217">
        <v>0</v>
      </c>
      <c r="T135" s="21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9" t="s">
        <v>499</v>
      </c>
      <c r="AT135" s="219" t="s">
        <v>363</v>
      </c>
      <c r="AU135" s="219" t="s">
        <v>83</v>
      </c>
      <c r="AY135" s="19" t="s">
        <v>133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9" t="s">
        <v>81</v>
      </c>
      <c r="BK135" s="220">
        <f>ROUND(I135*H135,2)</f>
        <v>0</v>
      </c>
      <c r="BL135" s="19" t="s">
        <v>233</v>
      </c>
      <c r="BM135" s="219" t="s">
        <v>2017</v>
      </c>
    </row>
    <row r="136" s="2" customFormat="1" ht="24.15" customHeight="1">
      <c r="A136" s="40"/>
      <c r="B136" s="41"/>
      <c r="C136" s="262" t="s">
        <v>480</v>
      </c>
      <c r="D136" s="262" t="s">
        <v>363</v>
      </c>
      <c r="E136" s="263" t="s">
        <v>2018</v>
      </c>
      <c r="F136" s="264" t="s">
        <v>2019</v>
      </c>
      <c r="G136" s="265" t="s">
        <v>211</v>
      </c>
      <c r="H136" s="266">
        <v>4</v>
      </c>
      <c r="I136" s="267"/>
      <c r="J136" s="268">
        <f>ROUND(I136*H136,2)</f>
        <v>0</v>
      </c>
      <c r="K136" s="269"/>
      <c r="L136" s="270"/>
      <c r="M136" s="271" t="s">
        <v>19</v>
      </c>
      <c r="N136" s="272" t="s">
        <v>44</v>
      </c>
      <c r="O136" s="86"/>
      <c r="P136" s="217">
        <f>O136*H136</f>
        <v>0</v>
      </c>
      <c r="Q136" s="217">
        <v>0.002</v>
      </c>
      <c r="R136" s="217">
        <f>Q136*H136</f>
        <v>0.0080000000000000002</v>
      </c>
      <c r="S136" s="217">
        <v>0</v>
      </c>
      <c r="T136" s="218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9" t="s">
        <v>499</v>
      </c>
      <c r="AT136" s="219" t="s">
        <v>363</v>
      </c>
      <c r="AU136" s="219" t="s">
        <v>83</v>
      </c>
      <c r="AY136" s="19" t="s">
        <v>133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9" t="s">
        <v>81</v>
      </c>
      <c r="BK136" s="220">
        <f>ROUND(I136*H136,2)</f>
        <v>0</v>
      </c>
      <c r="BL136" s="19" t="s">
        <v>233</v>
      </c>
      <c r="BM136" s="219" t="s">
        <v>2020</v>
      </c>
    </row>
    <row r="137" s="2" customFormat="1" ht="21.75" customHeight="1">
      <c r="A137" s="40"/>
      <c r="B137" s="41"/>
      <c r="C137" s="262" t="s">
        <v>486</v>
      </c>
      <c r="D137" s="262" t="s">
        <v>363</v>
      </c>
      <c r="E137" s="263" t="s">
        <v>2021</v>
      </c>
      <c r="F137" s="264" t="s">
        <v>2022</v>
      </c>
      <c r="G137" s="265" t="s">
        <v>211</v>
      </c>
      <c r="H137" s="266">
        <v>10</v>
      </c>
      <c r="I137" s="267"/>
      <c r="J137" s="268">
        <f>ROUND(I137*H137,2)</f>
        <v>0</v>
      </c>
      <c r="K137" s="269"/>
      <c r="L137" s="270"/>
      <c r="M137" s="271" t="s">
        <v>19</v>
      </c>
      <c r="N137" s="272" t="s">
        <v>44</v>
      </c>
      <c r="O137" s="86"/>
      <c r="P137" s="217">
        <f>O137*H137</f>
        <v>0</v>
      </c>
      <c r="Q137" s="217">
        <v>0.00010000000000000001</v>
      </c>
      <c r="R137" s="217">
        <f>Q137*H137</f>
        <v>0.001</v>
      </c>
      <c r="S137" s="217">
        <v>0</v>
      </c>
      <c r="T137" s="21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9" t="s">
        <v>499</v>
      </c>
      <c r="AT137" s="219" t="s">
        <v>363</v>
      </c>
      <c r="AU137" s="219" t="s">
        <v>83</v>
      </c>
      <c r="AY137" s="19" t="s">
        <v>133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9" t="s">
        <v>81</v>
      </c>
      <c r="BK137" s="220">
        <f>ROUND(I137*H137,2)</f>
        <v>0</v>
      </c>
      <c r="BL137" s="19" t="s">
        <v>233</v>
      </c>
      <c r="BM137" s="219" t="s">
        <v>2023</v>
      </c>
    </row>
    <row r="138" s="2" customFormat="1" ht="16.5" customHeight="1">
      <c r="A138" s="40"/>
      <c r="B138" s="41"/>
      <c r="C138" s="262" t="s">
        <v>493</v>
      </c>
      <c r="D138" s="262" t="s">
        <v>363</v>
      </c>
      <c r="E138" s="263" t="s">
        <v>2024</v>
      </c>
      <c r="F138" s="264" t="s">
        <v>2025</v>
      </c>
      <c r="G138" s="265" t="s">
        <v>242</v>
      </c>
      <c r="H138" s="266">
        <v>1</v>
      </c>
      <c r="I138" s="267"/>
      <c r="J138" s="268">
        <f>ROUND(I138*H138,2)</f>
        <v>0</v>
      </c>
      <c r="K138" s="269"/>
      <c r="L138" s="270"/>
      <c r="M138" s="271" t="s">
        <v>19</v>
      </c>
      <c r="N138" s="272" t="s">
        <v>44</v>
      </c>
      <c r="O138" s="86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9" t="s">
        <v>499</v>
      </c>
      <c r="AT138" s="219" t="s">
        <v>363</v>
      </c>
      <c r="AU138" s="219" t="s">
        <v>83</v>
      </c>
      <c r="AY138" s="19" t="s">
        <v>133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9" t="s">
        <v>81</v>
      </c>
      <c r="BK138" s="220">
        <f>ROUND(I138*H138,2)</f>
        <v>0</v>
      </c>
      <c r="BL138" s="19" t="s">
        <v>233</v>
      </c>
      <c r="BM138" s="219" t="s">
        <v>2026</v>
      </c>
    </row>
    <row r="139" s="2" customFormat="1" ht="16.5" customHeight="1">
      <c r="A139" s="40"/>
      <c r="B139" s="41"/>
      <c r="C139" s="262" t="s">
        <v>499</v>
      </c>
      <c r="D139" s="262" t="s">
        <v>363</v>
      </c>
      <c r="E139" s="263" t="s">
        <v>2027</v>
      </c>
      <c r="F139" s="264" t="s">
        <v>2028</v>
      </c>
      <c r="G139" s="265" t="s">
        <v>242</v>
      </c>
      <c r="H139" s="266">
        <v>1</v>
      </c>
      <c r="I139" s="267"/>
      <c r="J139" s="268">
        <f>ROUND(I139*H139,2)</f>
        <v>0</v>
      </c>
      <c r="K139" s="269"/>
      <c r="L139" s="270"/>
      <c r="M139" s="271" t="s">
        <v>19</v>
      </c>
      <c r="N139" s="272" t="s">
        <v>44</v>
      </c>
      <c r="O139" s="86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9" t="s">
        <v>499</v>
      </c>
      <c r="AT139" s="219" t="s">
        <v>363</v>
      </c>
      <c r="AU139" s="219" t="s">
        <v>83</v>
      </c>
      <c r="AY139" s="19" t="s">
        <v>133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9" t="s">
        <v>81</v>
      </c>
      <c r="BK139" s="220">
        <f>ROUND(I139*H139,2)</f>
        <v>0</v>
      </c>
      <c r="BL139" s="19" t="s">
        <v>233</v>
      </c>
      <c r="BM139" s="219" t="s">
        <v>2029</v>
      </c>
    </row>
    <row r="140" s="2" customFormat="1" ht="24.15" customHeight="1">
      <c r="A140" s="40"/>
      <c r="B140" s="41"/>
      <c r="C140" s="262" t="s">
        <v>504</v>
      </c>
      <c r="D140" s="262" t="s">
        <v>363</v>
      </c>
      <c r="E140" s="263" t="s">
        <v>2030</v>
      </c>
      <c r="F140" s="264" t="s">
        <v>2031</v>
      </c>
      <c r="G140" s="265" t="s">
        <v>211</v>
      </c>
      <c r="H140" s="266">
        <v>1</v>
      </c>
      <c r="I140" s="267"/>
      <c r="J140" s="268">
        <f>ROUND(I140*H140,2)</f>
        <v>0</v>
      </c>
      <c r="K140" s="269"/>
      <c r="L140" s="270"/>
      <c r="M140" s="271" t="s">
        <v>19</v>
      </c>
      <c r="N140" s="272" t="s">
        <v>44</v>
      </c>
      <c r="O140" s="86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9" t="s">
        <v>499</v>
      </c>
      <c r="AT140" s="219" t="s">
        <v>363</v>
      </c>
      <c r="AU140" s="219" t="s">
        <v>83</v>
      </c>
      <c r="AY140" s="19" t="s">
        <v>133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9" t="s">
        <v>81</v>
      </c>
      <c r="BK140" s="220">
        <f>ROUND(I140*H140,2)</f>
        <v>0</v>
      </c>
      <c r="BL140" s="19" t="s">
        <v>233</v>
      </c>
      <c r="BM140" s="219" t="s">
        <v>2032</v>
      </c>
    </row>
    <row r="141" s="2" customFormat="1" ht="37.8" customHeight="1">
      <c r="A141" s="40"/>
      <c r="B141" s="41"/>
      <c r="C141" s="207" t="s">
        <v>512</v>
      </c>
      <c r="D141" s="207" t="s">
        <v>136</v>
      </c>
      <c r="E141" s="208" t="s">
        <v>2033</v>
      </c>
      <c r="F141" s="209" t="s">
        <v>2034</v>
      </c>
      <c r="G141" s="210" t="s">
        <v>211</v>
      </c>
      <c r="H141" s="211">
        <v>31</v>
      </c>
      <c r="I141" s="212"/>
      <c r="J141" s="213">
        <f>ROUND(I141*H141,2)</f>
        <v>0</v>
      </c>
      <c r="K141" s="214"/>
      <c r="L141" s="46"/>
      <c r="M141" s="215" t="s">
        <v>19</v>
      </c>
      <c r="N141" s="216" t="s">
        <v>44</v>
      </c>
      <c r="O141" s="86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9" t="s">
        <v>233</v>
      </c>
      <c r="AT141" s="219" t="s">
        <v>136</v>
      </c>
      <c r="AU141" s="219" t="s">
        <v>83</v>
      </c>
      <c r="AY141" s="19" t="s">
        <v>133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9" t="s">
        <v>81</v>
      </c>
      <c r="BK141" s="220">
        <f>ROUND(I141*H141,2)</f>
        <v>0</v>
      </c>
      <c r="BL141" s="19" t="s">
        <v>233</v>
      </c>
      <c r="BM141" s="219" t="s">
        <v>2035</v>
      </c>
    </row>
    <row r="142" s="2" customFormat="1">
      <c r="A142" s="40"/>
      <c r="B142" s="41"/>
      <c r="C142" s="42"/>
      <c r="D142" s="221" t="s">
        <v>142</v>
      </c>
      <c r="E142" s="42"/>
      <c r="F142" s="222" t="s">
        <v>2036</v>
      </c>
      <c r="G142" s="42"/>
      <c r="H142" s="42"/>
      <c r="I142" s="223"/>
      <c r="J142" s="42"/>
      <c r="K142" s="42"/>
      <c r="L142" s="46"/>
      <c r="M142" s="224"/>
      <c r="N142" s="225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142</v>
      </c>
      <c r="AU142" s="19" t="s">
        <v>83</v>
      </c>
    </row>
    <row r="143" s="2" customFormat="1" ht="24.15" customHeight="1">
      <c r="A143" s="40"/>
      <c r="B143" s="41"/>
      <c r="C143" s="262" t="s">
        <v>518</v>
      </c>
      <c r="D143" s="262" t="s">
        <v>363</v>
      </c>
      <c r="E143" s="263" t="s">
        <v>2037</v>
      </c>
      <c r="F143" s="264" t="s">
        <v>2038</v>
      </c>
      <c r="G143" s="265" t="s">
        <v>211</v>
      </c>
      <c r="H143" s="266">
        <v>62</v>
      </c>
      <c r="I143" s="267"/>
      <c r="J143" s="268">
        <f>ROUND(I143*H143,2)</f>
        <v>0</v>
      </c>
      <c r="K143" s="269"/>
      <c r="L143" s="270"/>
      <c r="M143" s="271" t="s">
        <v>19</v>
      </c>
      <c r="N143" s="272" t="s">
        <v>44</v>
      </c>
      <c r="O143" s="86"/>
      <c r="P143" s="217">
        <f>O143*H143</f>
        <v>0</v>
      </c>
      <c r="Q143" s="217">
        <v>0.00010000000000000001</v>
      </c>
      <c r="R143" s="217">
        <f>Q143*H143</f>
        <v>0.0062000000000000006</v>
      </c>
      <c r="S143" s="217">
        <v>0</v>
      </c>
      <c r="T143" s="21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9" t="s">
        <v>499</v>
      </c>
      <c r="AT143" s="219" t="s">
        <v>363</v>
      </c>
      <c r="AU143" s="219" t="s">
        <v>83</v>
      </c>
      <c r="AY143" s="19" t="s">
        <v>133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9" t="s">
        <v>81</v>
      </c>
      <c r="BK143" s="220">
        <f>ROUND(I143*H143,2)</f>
        <v>0</v>
      </c>
      <c r="BL143" s="19" t="s">
        <v>233</v>
      </c>
      <c r="BM143" s="219" t="s">
        <v>2039</v>
      </c>
    </row>
    <row r="144" s="2" customFormat="1" ht="21.75" customHeight="1">
      <c r="A144" s="40"/>
      <c r="B144" s="41"/>
      <c r="C144" s="262" t="s">
        <v>523</v>
      </c>
      <c r="D144" s="262" t="s">
        <v>363</v>
      </c>
      <c r="E144" s="263" t="s">
        <v>2040</v>
      </c>
      <c r="F144" s="264" t="s">
        <v>2041</v>
      </c>
      <c r="G144" s="265" t="s">
        <v>211</v>
      </c>
      <c r="H144" s="266">
        <v>31</v>
      </c>
      <c r="I144" s="267"/>
      <c r="J144" s="268">
        <f>ROUND(I144*H144,2)</f>
        <v>0</v>
      </c>
      <c r="K144" s="269"/>
      <c r="L144" s="270"/>
      <c r="M144" s="271" t="s">
        <v>19</v>
      </c>
      <c r="N144" s="272" t="s">
        <v>44</v>
      </c>
      <c r="O144" s="86"/>
      <c r="P144" s="217">
        <f>O144*H144</f>
        <v>0</v>
      </c>
      <c r="Q144" s="217">
        <v>0.00010000000000000001</v>
      </c>
      <c r="R144" s="217">
        <f>Q144*H144</f>
        <v>0.0031000000000000003</v>
      </c>
      <c r="S144" s="217">
        <v>0</v>
      </c>
      <c r="T144" s="218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9" t="s">
        <v>499</v>
      </c>
      <c r="AT144" s="219" t="s">
        <v>363</v>
      </c>
      <c r="AU144" s="219" t="s">
        <v>83</v>
      </c>
      <c r="AY144" s="19" t="s">
        <v>133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9" t="s">
        <v>81</v>
      </c>
      <c r="BK144" s="220">
        <f>ROUND(I144*H144,2)</f>
        <v>0</v>
      </c>
      <c r="BL144" s="19" t="s">
        <v>233</v>
      </c>
      <c r="BM144" s="219" t="s">
        <v>2042</v>
      </c>
    </row>
    <row r="145" s="2" customFormat="1" ht="24.15" customHeight="1">
      <c r="A145" s="40"/>
      <c r="B145" s="41"/>
      <c r="C145" s="207" t="s">
        <v>529</v>
      </c>
      <c r="D145" s="207" t="s">
        <v>136</v>
      </c>
      <c r="E145" s="208" t="s">
        <v>2043</v>
      </c>
      <c r="F145" s="209" t="s">
        <v>2044</v>
      </c>
      <c r="G145" s="210" t="s">
        <v>211</v>
      </c>
      <c r="H145" s="211">
        <v>62</v>
      </c>
      <c r="I145" s="212"/>
      <c r="J145" s="213">
        <f>ROUND(I145*H145,2)</f>
        <v>0</v>
      </c>
      <c r="K145" s="214"/>
      <c r="L145" s="46"/>
      <c r="M145" s="215" t="s">
        <v>19</v>
      </c>
      <c r="N145" s="216" t="s">
        <v>44</v>
      </c>
      <c r="O145" s="86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9" t="s">
        <v>233</v>
      </c>
      <c r="AT145" s="219" t="s">
        <v>136</v>
      </c>
      <c r="AU145" s="219" t="s">
        <v>83</v>
      </c>
      <c r="AY145" s="19" t="s">
        <v>133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9" t="s">
        <v>81</v>
      </c>
      <c r="BK145" s="220">
        <f>ROUND(I145*H145,2)</f>
        <v>0</v>
      </c>
      <c r="BL145" s="19" t="s">
        <v>233</v>
      </c>
      <c r="BM145" s="219" t="s">
        <v>2045</v>
      </c>
    </row>
    <row r="146" s="2" customFormat="1">
      <c r="A146" s="40"/>
      <c r="B146" s="41"/>
      <c r="C146" s="42"/>
      <c r="D146" s="221" t="s">
        <v>142</v>
      </c>
      <c r="E146" s="42"/>
      <c r="F146" s="222" t="s">
        <v>2046</v>
      </c>
      <c r="G146" s="42"/>
      <c r="H146" s="42"/>
      <c r="I146" s="223"/>
      <c r="J146" s="42"/>
      <c r="K146" s="42"/>
      <c r="L146" s="46"/>
      <c r="M146" s="224"/>
      <c r="N146" s="225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142</v>
      </c>
      <c r="AU146" s="19" t="s">
        <v>83</v>
      </c>
    </row>
    <row r="147" s="2" customFormat="1" ht="16.5" customHeight="1">
      <c r="A147" s="40"/>
      <c r="B147" s="41"/>
      <c r="C147" s="207" t="s">
        <v>535</v>
      </c>
      <c r="D147" s="207" t="s">
        <v>136</v>
      </c>
      <c r="E147" s="208" t="s">
        <v>2047</v>
      </c>
      <c r="F147" s="209" t="s">
        <v>2048</v>
      </c>
      <c r="G147" s="210" t="s">
        <v>211</v>
      </c>
      <c r="H147" s="211">
        <v>1</v>
      </c>
      <c r="I147" s="212"/>
      <c r="J147" s="213">
        <f>ROUND(I147*H147,2)</f>
        <v>0</v>
      </c>
      <c r="K147" s="214"/>
      <c r="L147" s="46"/>
      <c r="M147" s="215" t="s">
        <v>19</v>
      </c>
      <c r="N147" s="216" t="s">
        <v>44</v>
      </c>
      <c r="O147" s="86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9" t="s">
        <v>233</v>
      </c>
      <c r="AT147" s="219" t="s">
        <v>136</v>
      </c>
      <c r="AU147" s="219" t="s">
        <v>83</v>
      </c>
      <c r="AY147" s="19" t="s">
        <v>133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9" t="s">
        <v>81</v>
      </c>
      <c r="BK147" s="220">
        <f>ROUND(I147*H147,2)</f>
        <v>0</v>
      </c>
      <c r="BL147" s="19" t="s">
        <v>233</v>
      </c>
      <c r="BM147" s="219" t="s">
        <v>2049</v>
      </c>
    </row>
    <row r="148" s="2" customFormat="1">
      <c r="A148" s="40"/>
      <c r="B148" s="41"/>
      <c r="C148" s="42"/>
      <c r="D148" s="221" t="s">
        <v>142</v>
      </c>
      <c r="E148" s="42"/>
      <c r="F148" s="222" t="s">
        <v>2050</v>
      </c>
      <c r="G148" s="42"/>
      <c r="H148" s="42"/>
      <c r="I148" s="223"/>
      <c r="J148" s="42"/>
      <c r="K148" s="42"/>
      <c r="L148" s="46"/>
      <c r="M148" s="224"/>
      <c r="N148" s="225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142</v>
      </c>
      <c r="AU148" s="19" t="s">
        <v>83</v>
      </c>
    </row>
    <row r="149" s="2" customFormat="1" ht="16.5" customHeight="1">
      <c r="A149" s="40"/>
      <c r="B149" s="41"/>
      <c r="C149" s="262" t="s">
        <v>542</v>
      </c>
      <c r="D149" s="262" t="s">
        <v>363</v>
      </c>
      <c r="E149" s="263" t="s">
        <v>2051</v>
      </c>
      <c r="F149" s="264" t="s">
        <v>2052</v>
      </c>
      <c r="G149" s="265" t="s">
        <v>211</v>
      </c>
      <c r="H149" s="266">
        <v>1</v>
      </c>
      <c r="I149" s="267"/>
      <c r="J149" s="268">
        <f>ROUND(I149*H149,2)</f>
        <v>0</v>
      </c>
      <c r="K149" s="269"/>
      <c r="L149" s="270"/>
      <c r="M149" s="271" t="s">
        <v>19</v>
      </c>
      <c r="N149" s="272" t="s">
        <v>44</v>
      </c>
      <c r="O149" s="86"/>
      <c r="P149" s="217">
        <f>O149*H149</f>
        <v>0</v>
      </c>
      <c r="Q149" s="217">
        <v>0.010999999999999999</v>
      </c>
      <c r="R149" s="217">
        <f>Q149*H149</f>
        <v>0.010999999999999999</v>
      </c>
      <c r="S149" s="217">
        <v>0</v>
      </c>
      <c r="T149" s="21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9" t="s">
        <v>499</v>
      </c>
      <c r="AT149" s="219" t="s">
        <v>363</v>
      </c>
      <c r="AU149" s="219" t="s">
        <v>83</v>
      </c>
      <c r="AY149" s="19" t="s">
        <v>133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9" t="s">
        <v>81</v>
      </c>
      <c r="BK149" s="220">
        <f>ROUND(I149*H149,2)</f>
        <v>0</v>
      </c>
      <c r="BL149" s="19" t="s">
        <v>233</v>
      </c>
      <c r="BM149" s="219" t="s">
        <v>2053</v>
      </c>
    </row>
    <row r="150" s="2" customFormat="1" ht="24.15" customHeight="1">
      <c r="A150" s="40"/>
      <c r="B150" s="41"/>
      <c r="C150" s="262" t="s">
        <v>549</v>
      </c>
      <c r="D150" s="262" t="s">
        <v>363</v>
      </c>
      <c r="E150" s="263" t="s">
        <v>2054</v>
      </c>
      <c r="F150" s="264" t="s">
        <v>2055</v>
      </c>
      <c r="G150" s="265" t="s">
        <v>211</v>
      </c>
      <c r="H150" s="266">
        <v>1</v>
      </c>
      <c r="I150" s="267"/>
      <c r="J150" s="268">
        <f>ROUND(I150*H150,2)</f>
        <v>0</v>
      </c>
      <c r="K150" s="269"/>
      <c r="L150" s="270"/>
      <c r="M150" s="271" t="s">
        <v>19</v>
      </c>
      <c r="N150" s="272" t="s">
        <v>44</v>
      </c>
      <c r="O150" s="86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9" t="s">
        <v>499</v>
      </c>
      <c r="AT150" s="219" t="s">
        <v>363</v>
      </c>
      <c r="AU150" s="219" t="s">
        <v>83</v>
      </c>
      <c r="AY150" s="19" t="s">
        <v>133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9" t="s">
        <v>81</v>
      </c>
      <c r="BK150" s="220">
        <f>ROUND(I150*H150,2)</f>
        <v>0</v>
      </c>
      <c r="BL150" s="19" t="s">
        <v>233</v>
      </c>
      <c r="BM150" s="219" t="s">
        <v>2056</v>
      </c>
    </row>
    <row r="151" s="2" customFormat="1" ht="21.75" customHeight="1">
      <c r="A151" s="40"/>
      <c r="B151" s="41"/>
      <c r="C151" s="207" t="s">
        <v>555</v>
      </c>
      <c r="D151" s="207" t="s">
        <v>136</v>
      </c>
      <c r="E151" s="208" t="s">
        <v>2057</v>
      </c>
      <c r="F151" s="209" t="s">
        <v>2058</v>
      </c>
      <c r="G151" s="210" t="s">
        <v>211</v>
      </c>
      <c r="H151" s="211">
        <v>4</v>
      </c>
      <c r="I151" s="212"/>
      <c r="J151" s="213">
        <f>ROUND(I151*H151,2)</f>
        <v>0</v>
      </c>
      <c r="K151" s="214"/>
      <c r="L151" s="46"/>
      <c r="M151" s="215" t="s">
        <v>19</v>
      </c>
      <c r="N151" s="216" t="s">
        <v>44</v>
      </c>
      <c r="O151" s="86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9" t="s">
        <v>233</v>
      </c>
      <c r="AT151" s="219" t="s">
        <v>136</v>
      </c>
      <c r="AU151" s="219" t="s">
        <v>83</v>
      </c>
      <c r="AY151" s="19" t="s">
        <v>133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9" t="s">
        <v>81</v>
      </c>
      <c r="BK151" s="220">
        <f>ROUND(I151*H151,2)</f>
        <v>0</v>
      </c>
      <c r="BL151" s="19" t="s">
        <v>233</v>
      </c>
      <c r="BM151" s="219" t="s">
        <v>2059</v>
      </c>
    </row>
    <row r="152" s="2" customFormat="1">
      <c r="A152" s="40"/>
      <c r="B152" s="41"/>
      <c r="C152" s="42"/>
      <c r="D152" s="221" t="s">
        <v>142</v>
      </c>
      <c r="E152" s="42"/>
      <c r="F152" s="222" t="s">
        <v>2060</v>
      </c>
      <c r="G152" s="42"/>
      <c r="H152" s="42"/>
      <c r="I152" s="223"/>
      <c r="J152" s="42"/>
      <c r="K152" s="42"/>
      <c r="L152" s="46"/>
      <c r="M152" s="224"/>
      <c r="N152" s="225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142</v>
      </c>
      <c r="AU152" s="19" t="s">
        <v>83</v>
      </c>
    </row>
    <row r="153" s="2" customFormat="1" ht="24.15" customHeight="1">
      <c r="A153" s="40"/>
      <c r="B153" s="41"/>
      <c r="C153" s="262" t="s">
        <v>561</v>
      </c>
      <c r="D153" s="262" t="s">
        <v>363</v>
      </c>
      <c r="E153" s="263" t="s">
        <v>2061</v>
      </c>
      <c r="F153" s="264" t="s">
        <v>2062</v>
      </c>
      <c r="G153" s="265" t="s">
        <v>211</v>
      </c>
      <c r="H153" s="266">
        <v>4</v>
      </c>
      <c r="I153" s="267"/>
      <c r="J153" s="268">
        <f>ROUND(I153*H153,2)</f>
        <v>0</v>
      </c>
      <c r="K153" s="269"/>
      <c r="L153" s="270"/>
      <c r="M153" s="271" t="s">
        <v>19</v>
      </c>
      <c r="N153" s="272" t="s">
        <v>44</v>
      </c>
      <c r="O153" s="86"/>
      <c r="P153" s="217">
        <f>O153*H153</f>
        <v>0</v>
      </c>
      <c r="Q153" s="217">
        <v>0.0076</v>
      </c>
      <c r="R153" s="217">
        <f>Q153*H153</f>
        <v>0.0304</v>
      </c>
      <c r="S153" s="217">
        <v>0</v>
      </c>
      <c r="T153" s="21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9" t="s">
        <v>499</v>
      </c>
      <c r="AT153" s="219" t="s">
        <v>363</v>
      </c>
      <c r="AU153" s="219" t="s">
        <v>83</v>
      </c>
      <c r="AY153" s="19" t="s">
        <v>133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9" t="s">
        <v>81</v>
      </c>
      <c r="BK153" s="220">
        <f>ROUND(I153*H153,2)</f>
        <v>0</v>
      </c>
      <c r="BL153" s="19" t="s">
        <v>233</v>
      </c>
      <c r="BM153" s="219" t="s">
        <v>2063</v>
      </c>
    </row>
    <row r="154" s="2" customFormat="1" ht="24.15" customHeight="1">
      <c r="A154" s="40"/>
      <c r="B154" s="41"/>
      <c r="C154" s="207" t="s">
        <v>533</v>
      </c>
      <c r="D154" s="207" t="s">
        <v>136</v>
      </c>
      <c r="E154" s="208" t="s">
        <v>2064</v>
      </c>
      <c r="F154" s="209" t="s">
        <v>2065</v>
      </c>
      <c r="G154" s="210" t="s">
        <v>211</v>
      </c>
      <c r="H154" s="211">
        <v>1</v>
      </c>
      <c r="I154" s="212"/>
      <c r="J154" s="213">
        <f>ROUND(I154*H154,2)</f>
        <v>0</v>
      </c>
      <c r="K154" s="214"/>
      <c r="L154" s="46"/>
      <c r="M154" s="215" t="s">
        <v>19</v>
      </c>
      <c r="N154" s="216" t="s">
        <v>44</v>
      </c>
      <c r="O154" s="86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9" t="s">
        <v>233</v>
      </c>
      <c r="AT154" s="219" t="s">
        <v>136</v>
      </c>
      <c r="AU154" s="219" t="s">
        <v>83</v>
      </c>
      <c r="AY154" s="19" t="s">
        <v>133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9" t="s">
        <v>81</v>
      </c>
      <c r="BK154" s="220">
        <f>ROUND(I154*H154,2)</f>
        <v>0</v>
      </c>
      <c r="BL154" s="19" t="s">
        <v>233</v>
      </c>
      <c r="BM154" s="219" t="s">
        <v>2066</v>
      </c>
    </row>
    <row r="155" s="2" customFormat="1">
      <c r="A155" s="40"/>
      <c r="B155" s="41"/>
      <c r="C155" s="42"/>
      <c r="D155" s="221" t="s">
        <v>142</v>
      </c>
      <c r="E155" s="42"/>
      <c r="F155" s="222" t="s">
        <v>2067</v>
      </c>
      <c r="G155" s="42"/>
      <c r="H155" s="42"/>
      <c r="I155" s="223"/>
      <c r="J155" s="42"/>
      <c r="K155" s="42"/>
      <c r="L155" s="46"/>
      <c r="M155" s="224"/>
      <c r="N155" s="225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142</v>
      </c>
      <c r="AU155" s="19" t="s">
        <v>83</v>
      </c>
    </row>
    <row r="156" s="2" customFormat="1" ht="37.8" customHeight="1">
      <c r="A156" s="40"/>
      <c r="B156" s="41"/>
      <c r="C156" s="262" t="s">
        <v>571</v>
      </c>
      <c r="D156" s="262" t="s">
        <v>363</v>
      </c>
      <c r="E156" s="263" t="s">
        <v>2068</v>
      </c>
      <c r="F156" s="264" t="s">
        <v>2069</v>
      </c>
      <c r="G156" s="265" t="s">
        <v>211</v>
      </c>
      <c r="H156" s="266">
        <v>1</v>
      </c>
      <c r="I156" s="267"/>
      <c r="J156" s="268">
        <f>ROUND(I156*H156,2)</f>
        <v>0</v>
      </c>
      <c r="K156" s="269"/>
      <c r="L156" s="270"/>
      <c r="M156" s="271" t="s">
        <v>19</v>
      </c>
      <c r="N156" s="272" t="s">
        <v>44</v>
      </c>
      <c r="O156" s="86"/>
      <c r="P156" s="217">
        <f>O156*H156</f>
        <v>0</v>
      </c>
      <c r="Q156" s="217">
        <v>0.025000000000000001</v>
      </c>
      <c r="R156" s="217">
        <f>Q156*H156</f>
        <v>0.025000000000000001</v>
      </c>
      <c r="S156" s="217">
        <v>0</v>
      </c>
      <c r="T156" s="21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9" t="s">
        <v>499</v>
      </c>
      <c r="AT156" s="219" t="s">
        <v>363</v>
      </c>
      <c r="AU156" s="219" t="s">
        <v>83</v>
      </c>
      <c r="AY156" s="19" t="s">
        <v>133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9" t="s">
        <v>81</v>
      </c>
      <c r="BK156" s="220">
        <f>ROUND(I156*H156,2)</f>
        <v>0</v>
      </c>
      <c r="BL156" s="19" t="s">
        <v>233</v>
      </c>
      <c r="BM156" s="219" t="s">
        <v>2070</v>
      </c>
    </row>
    <row r="157" s="2" customFormat="1" ht="44.25" customHeight="1">
      <c r="A157" s="40"/>
      <c r="B157" s="41"/>
      <c r="C157" s="207" t="s">
        <v>576</v>
      </c>
      <c r="D157" s="207" t="s">
        <v>136</v>
      </c>
      <c r="E157" s="208" t="s">
        <v>2071</v>
      </c>
      <c r="F157" s="209" t="s">
        <v>2072</v>
      </c>
      <c r="G157" s="210" t="s">
        <v>253</v>
      </c>
      <c r="H157" s="211">
        <v>0.33500000000000002</v>
      </c>
      <c r="I157" s="212"/>
      <c r="J157" s="213">
        <f>ROUND(I157*H157,2)</f>
        <v>0</v>
      </c>
      <c r="K157" s="214"/>
      <c r="L157" s="46"/>
      <c r="M157" s="215" t="s">
        <v>19</v>
      </c>
      <c r="N157" s="216" t="s">
        <v>44</v>
      </c>
      <c r="O157" s="86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9" t="s">
        <v>233</v>
      </c>
      <c r="AT157" s="219" t="s">
        <v>136</v>
      </c>
      <c r="AU157" s="219" t="s">
        <v>83</v>
      </c>
      <c r="AY157" s="19" t="s">
        <v>133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9" t="s">
        <v>81</v>
      </c>
      <c r="BK157" s="220">
        <f>ROUND(I157*H157,2)</f>
        <v>0</v>
      </c>
      <c r="BL157" s="19" t="s">
        <v>233</v>
      </c>
      <c r="BM157" s="219" t="s">
        <v>2073</v>
      </c>
    </row>
    <row r="158" s="2" customFormat="1">
      <c r="A158" s="40"/>
      <c r="B158" s="41"/>
      <c r="C158" s="42"/>
      <c r="D158" s="221" t="s">
        <v>142</v>
      </c>
      <c r="E158" s="42"/>
      <c r="F158" s="222" t="s">
        <v>2074</v>
      </c>
      <c r="G158" s="42"/>
      <c r="H158" s="42"/>
      <c r="I158" s="223"/>
      <c r="J158" s="42"/>
      <c r="K158" s="42"/>
      <c r="L158" s="46"/>
      <c r="M158" s="224"/>
      <c r="N158" s="225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142</v>
      </c>
      <c r="AU158" s="19" t="s">
        <v>83</v>
      </c>
    </row>
    <row r="159" s="12" customFormat="1" ht="25.92" customHeight="1">
      <c r="A159" s="12"/>
      <c r="B159" s="191"/>
      <c r="C159" s="192"/>
      <c r="D159" s="193" t="s">
        <v>72</v>
      </c>
      <c r="E159" s="194" t="s">
        <v>363</v>
      </c>
      <c r="F159" s="194" t="s">
        <v>2075</v>
      </c>
      <c r="G159" s="192"/>
      <c r="H159" s="192"/>
      <c r="I159" s="195"/>
      <c r="J159" s="196">
        <f>BK159</f>
        <v>0</v>
      </c>
      <c r="K159" s="192"/>
      <c r="L159" s="197"/>
      <c r="M159" s="198"/>
      <c r="N159" s="199"/>
      <c r="O159" s="199"/>
      <c r="P159" s="200">
        <f>SUM(P160:P162)</f>
        <v>0</v>
      </c>
      <c r="Q159" s="199"/>
      <c r="R159" s="200">
        <f>SUM(R160:R162)</f>
        <v>0</v>
      </c>
      <c r="S159" s="199"/>
      <c r="T159" s="201">
        <f>SUM(T160:T162)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2" t="s">
        <v>154</v>
      </c>
      <c r="AT159" s="203" t="s">
        <v>72</v>
      </c>
      <c r="AU159" s="203" t="s">
        <v>73</v>
      </c>
      <c r="AY159" s="202" t="s">
        <v>133</v>
      </c>
      <c r="BK159" s="204">
        <f>SUM(BK160:BK162)</f>
        <v>0</v>
      </c>
    </row>
    <row r="160" s="2" customFormat="1" ht="24.15" customHeight="1">
      <c r="A160" s="40"/>
      <c r="B160" s="41"/>
      <c r="C160" s="207" t="s">
        <v>600</v>
      </c>
      <c r="D160" s="207" t="s">
        <v>136</v>
      </c>
      <c r="E160" s="208" t="s">
        <v>2076</v>
      </c>
      <c r="F160" s="209" t="s">
        <v>2077</v>
      </c>
      <c r="G160" s="210" t="s">
        <v>211</v>
      </c>
      <c r="H160" s="211">
        <v>50</v>
      </c>
      <c r="I160" s="212"/>
      <c r="J160" s="213">
        <f>ROUND(I160*H160,2)</f>
        <v>0</v>
      </c>
      <c r="K160" s="214"/>
      <c r="L160" s="46"/>
      <c r="M160" s="215" t="s">
        <v>19</v>
      </c>
      <c r="N160" s="216" t="s">
        <v>44</v>
      </c>
      <c r="O160" s="86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9" t="s">
        <v>713</v>
      </c>
      <c r="AT160" s="219" t="s">
        <v>136</v>
      </c>
      <c r="AU160" s="219" t="s">
        <v>81</v>
      </c>
      <c r="AY160" s="19" t="s">
        <v>133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9" t="s">
        <v>81</v>
      </c>
      <c r="BK160" s="220">
        <f>ROUND(I160*H160,2)</f>
        <v>0</v>
      </c>
      <c r="BL160" s="19" t="s">
        <v>713</v>
      </c>
      <c r="BM160" s="219" t="s">
        <v>2078</v>
      </c>
    </row>
    <row r="161" s="2" customFormat="1">
      <c r="A161" s="40"/>
      <c r="B161" s="41"/>
      <c r="C161" s="42"/>
      <c r="D161" s="221" t="s">
        <v>142</v>
      </c>
      <c r="E161" s="42"/>
      <c r="F161" s="222" t="s">
        <v>2079</v>
      </c>
      <c r="G161" s="42"/>
      <c r="H161" s="42"/>
      <c r="I161" s="223"/>
      <c r="J161" s="42"/>
      <c r="K161" s="42"/>
      <c r="L161" s="46"/>
      <c r="M161" s="224"/>
      <c r="N161" s="225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142</v>
      </c>
      <c r="AU161" s="19" t="s">
        <v>81</v>
      </c>
    </row>
    <row r="162" s="2" customFormat="1" ht="16.5" customHeight="1">
      <c r="A162" s="40"/>
      <c r="B162" s="41"/>
      <c r="C162" s="262" t="s">
        <v>605</v>
      </c>
      <c r="D162" s="262" t="s">
        <v>363</v>
      </c>
      <c r="E162" s="263" t="s">
        <v>2080</v>
      </c>
      <c r="F162" s="264" t="s">
        <v>2081</v>
      </c>
      <c r="G162" s="265" t="s">
        <v>211</v>
      </c>
      <c r="H162" s="266">
        <v>50</v>
      </c>
      <c r="I162" s="267"/>
      <c r="J162" s="268">
        <f>ROUND(I162*H162,2)</f>
        <v>0</v>
      </c>
      <c r="K162" s="269"/>
      <c r="L162" s="270"/>
      <c r="M162" s="271" t="s">
        <v>19</v>
      </c>
      <c r="N162" s="272" t="s">
        <v>44</v>
      </c>
      <c r="O162" s="86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9" t="s">
        <v>1066</v>
      </c>
      <c r="AT162" s="219" t="s">
        <v>363</v>
      </c>
      <c r="AU162" s="219" t="s">
        <v>81</v>
      </c>
      <c r="AY162" s="19" t="s">
        <v>133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9" t="s">
        <v>81</v>
      </c>
      <c r="BK162" s="220">
        <f>ROUND(I162*H162,2)</f>
        <v>0</v>
      </c>
      <c r="BL162" s="19" t="s">
        <v>1066</v>
      </c>
      <c r="BM162" s="219" t="s">
        <v>2082</v>
      </c>
    </row>
    <row r="163" s="12" customFormat="1" ht="25.92" customHeight="1">
      <c r="A163" s="12"/>
      <c r="B163" s="191"/>
      <c r="C163" s="192"/>
      <c r="D163" s="193" t="s">
        <v>72</v>
      </c>
      <c r="E163" s="194" t="s">
        <v>1912</v>
      </c>
      <c r="F163" s="194" t="s">
        <v>1913</v>
      </c>
      <c r="G163" s="192"/>
      <c r="H163" s="192"/>
      <c r="I163" s="195"/>
      <c r="J163" s="196">
        <f>BK163</f>
        <v>0</v>
      </c>
      <c r="K163" s="192"/>
      <c r="L163" s="197"/>
      <c r="M163" s="198"/>
      <c r="N163" s="199"/>
      <c r="O163" s="199"/>
      <c r="P163" s="200">
        <f>SUM(P164:P167)</f>
        <v>0</v>
      </c>
      <c r="Q163" s="199"/>
      <c r="R163" s="200">
        <f>SUM(R164:R167)</f>
        <v>0</v>
      </c>
      <c r="S163" s="199"/>
      <c r="T163" s="201">
        <f>SUM(T164:T167)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2" t="s">
        <v>140</v>
      </c>
      <c r="AT163" s="203" t="s">
        <v>72</v>
      </c>
      <c r="AU163" s="203" t="s">
        <v>73</v>
      </c>
      <c r="AY163" s="202" t="s">
        <v>133</v>
      </c>
      <c r="BK163" s="204">
        <f>SUM(BK164:BK167)</f>
        <v>0</v>
      </c>
    </row>
    <row r="164" s="2" customFormat="1" ht="37.8" customHeight="1">
      <c r="A164" s="40"/>
      <c r="B164" s="41"/>
      <c r="C164" s="207" t="s">
        <v>611</v>
      </c>
      <c r="D164" s="207" t="s">
        <v>136</v>
      </c>
      <c r="E164" s="208" t="s">
        <v>2083</v>
      </c>
      <c r="F164" s="209" t="s">
        <v>2084</v>
      </c>
      <c r="G164" s="210" t="s">
        <v>1380</v>
      </c>
      <c r="H164" s="211">
        <v>20</v>
      </c>
      <c r="I164" s="212"/>
      <c r="J164" s="213">
        <f>ROUND(I164*H164,2)</f>
        <v>0</v>
      </c>
      <c r="K164" s="214"/>
      <c r="L164" s="46"/>
      <c r="M164" s="215" t="s">
        <v>19</v>
      </c>
      <c r="N164" s="216" t="s">
        <v>44</v>
      </c>
      <c r="O164" s="86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9" t="s">
        <v>1916</v>
      </c>
      <c r="AT164" s="219" t="s">
        <v>136</v>
      </c>
      <c r="AU164" s="219" t="s">
        <v>81</v>
      </c>
      <c r="AY164" s="19" t="s">
        <v>133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9" t="s">
        <v>81</v>
      </c>
      <c r="BK164" s="220">
        <f>ROUND(I164*H164,2)</f>
        <v>0</v>
      </c>
      <c r="BL164" s="19" t="s">
        <v>1916</v>
      </c>
      <c r="BM164" s="219" t="s">
        <v>2085</v>
      </c>
    </row>
    <row r="165" s="2" customFormat="1">
      <c r="A165" s="40"/>
      <c r="B165" s="41"/>
      <c r="C165" s="42"/>
      <c r="D165" s="221" t="s">
        <v>142</v>
      </c>
      <c r="E165" s="42"/>
      <c r="F165" s="222" t="s">
        <v>2086</v>
      </c>
      <c r="G165" s="42"/>
      <c r="H165" s="42"/>
      <c r="I165" s="223"/>
      <c r="J165" s="42"/>
      <c r="K165" s="42"/>
      <c r="L165" s="46"/>
      <c r="M165" s="224"/>
      <c r="N165" s="225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142</v>
      </c>
      <c r="AU165" s="19" t="s">
        <v>81</v>
      </c>
    </row>
    <row r="166" s="2" customFormat="1" ht="37.8" customHeight="1">
      <c r="A166" s="40"/>
      <c r="B166" s="41"/>
      <c r="C166" s="207" t="s">
        <v>617</v>
      </c>
      <c r="D166" s="207" t="s">
        <v>136</v>
      </c>
      <c r="E166" s="208" t="s">
        <v>2083</v>
      </c>
      <c r="F166" s="209" t="s">
        <v>2084</v>
      </c>
      <c r="G166" s="210" t="s">
        <v>1380</v>
      </c>
      <c r="H166" s="211">
        <v>20</v>
      </c>
      <c r="I166" s="212"/>
      <c r="J166" s="213">
        <f>ROUND(I166*H166,2)</f>
        <v>0</v>
      </c>
      <c r="K166" s="214"/>
      <c r="L166" s="46"/>
      <c r="M166" s="215" t="s">
        <v>19</v>
      </c>
      <c r="N166" s="216" t="s">
        <v>44</v>
      </c>
      <c r="O166" s="86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9" t="s">
        <v>1916</v>
      </c>
      <c r="AT166" s="219" t="s">
        <v>136</v>
      </c>
      <c r="AU166" s="219" t="s">
        <v>81</v>
      </c>
      <c r="AY166" s="19" t="s">
        <v>133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9" t="s">
        <v>81</v>
      </c>
      <c r="BK166" s="220">
        <f>ROUND(I166*H166,2)</f>
        <v>0</v>
      </c>
      <c r="BL166" s="19" t="s">
        <v>1916</v>
      </c>
      <c r="BM166" s="219" t="s">
        <v>2087</v>
      </c>
    </row>
    <row r="167" s="2" customFormat="1">
      <c r="A167" s="40"/>
      <c r="B167" s="41"/>
      <c r="C167" s="42"/>
      <c r="D167" s="221" t="s">
        <v>142</v>
      </c>
      <c r="E167" s="42"/>
      <c r="F167" s="222" t="s">
        <v>2086</v>
      </c>
      <c r="G167" s="42"/>
      <c r="H167" s="42"/>
      <c r="I167" s="223"/>
      <c r="J167" s="42"/>
      <c r="K167" s="42"/>
      <c r="L167" s="46"/>
      <c r="M167" s="224"/>
      <c r="N167" s="225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142</v>
      </c>
      <c r="AU167" s="19" t="s">
        <v>81</v>
      </c>
    </row>
    <row r="168" s="12" customFormat="1" ht="25.92" customHeight="1">
      <c r="A168" s="12"/>
      <c r="B168" s="191"/>
      <c r="C168" s="192"/>
      <c r="D168" s="193" t="s">
        <v>72</v>
      </c>
      <c r="E168" s="194" t="s">
        <v>1334</v>
      </c>
      <c r="F168" s="194" t="s">
        <v>1335</v>
      </c>
      <c r="G168" s="192"/>
      <c r="H168" s="192"/>
      <c r="I168" s="195"/>
      <c r="J168" s="196">
        <f>BK168</f>
        <v>0</v>
      </c>
      <c r="K168" s="192"/>
      <c r="L168" s="197"/>
      <c r="M168" s="198"/>
      <c r="N168" s="199"/>
      <c r="O168" s="199"/>
      <c r="P168" s="200">
        <f>P169</f>
        <v>0</v>
      </c>
      <c r="Q168" s="199"/>
      <c r="R168" s="200">
        <f>R169</f>
        <v>0</v>
      </c>
      <c r="S168" s="199"/>
      <c r="T168" s="201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2" t="s">
        <v>168</v>
      </c>
      <c r="AT168" s="203" t="s">
        <v>72</v>
      </c>
      <c r="AU168" s="203" t="s">
        <v>73</v>
      </c>
      <c r="AY168" s="202" t="s">
        <v>133</v>
      </c>
      <c r="BK168" s="204">
        <f>BK169</f>
        <v>0</v>
      </c>
    </row>
    <row r="169" s="12" customFormat="1" ht="22.8" customHeight="1">
      <c r="A169" s="12"/>
      <c r="B169" s="191"/>
      <c r="C169" s="192"/>
      <c r="D169" s="193" t="s">
        <v>72</v>
      </c>
      <c r="E169" s="205" t="s">
        <v>1336</v>
      </c>
      <c r="F169" s="205" t="s">
        <v>1337</v>
      </c>
      <c r="G169" s="192"/>
      <c r="H169" s="192"/>
      <c r="I169" s="195"/>
      <c r="J169" s="206">
        <f>BK169</f>
        <v>0</v>
      </c>
      <c r="K169" s="192"/>
      <c r="L169" s="197"/>
      <c r="M169" s="198"/>
      <c r="N169" s="199"/>
      <c r="O169" s="199"/>
      <c r="P169" s="200">
        <f>SUM(P170:P171)</f>
        <v>0</v>
      </c>
      <c r="Q169" s="199"/>
      <c r="R169" s="200">
        <f>SUM(R170:R171)</f>
        <v>0</v>
      </c>
      <c r="S169" s="199"/>
      <c r="T169" s="201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2" t="s">
        <v>168</v>
      </c>
      <c r="AT169" s="203" t="s">
        <v>72</v>
      </c>
      <c r="AU169" s="203" t="s">
        <v>81</v>
      </c>
      <c r="AY169" s="202" t="s">
        <v>133</v>
      </c>
      <c r="BK169" s="204">
        <f>SUM(BK170:BK171)</f>
        <v>0</v>
      </c>
    </row>
    <row r="170" s="2" customFormat="1" ht="16.5" customHeight="1">
      <c r="A170" s="40"/>
      <c r="B170" s="41"/>
      <c r="C170" s="207" t="s">
        <v>623</v>
      </c>
      <c r="D170" s="207" t="s">
        <v>136</v>
      </c>
      <c r="E170" s="208" t="s">
        <v>1924</v>
      </c>
      <c r="F170" s="209" t="s">
        <v>1925</v>
      </c>
      <c r="G170" s="210" t="s">
        <v>211</v>
      </c>
      <c r="H170" s="211">
        <v>1</v>
      </c>
      <c r="I170" s="212"/>
      <c r="J170" s="213">
        <f>ROUND(I170*H170,2)</f>
        <v>0</v>
      </c>
      <c r="K170" s="214"/>
      <c r="L170" s="46"/>
      <c r="M170" s="215" t="s">
        <v>19</v>
      </c>
      <c r="N170" s="216" t="s">
        <v>44</v>
      </c>
      <c r="O170" s="86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9" t="s">
        <v>1342</v>
      </c>
      <c r="AT170" s="219" t="s">
        <v>136</v>
      </c>
      <c r="AU170" s="219" t="s">
        <v>83</v>
      </c>
      <c r="AY170" s="19" t="s">
        <v>133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9" t="s">
        <v>81</v>
      </c>
      <c r="BK170" s="220">
        <f>ROUND(I170*H170,2)</f>
        <v>0</v>
      </c>
      <c r="BL170" s="19" t="s">
        <v>1342</v>
      </c>
      <c r="BM170" s="219" t="s">
        <v>2088</v>
      </c>
    </row>
    <row r="171" s="2" customFormat="1">
      <c r="A171" s="40"/>
      <c r="B171" s="41"/>
      <c r="C171" s="42"/>
      <c r="D171" s="221" t="s">
        <v>142</v>
      </c>
      <c r="E171" s="42"/>
      <c r="F171" s="222" t="s">
        <v>1927</v>
      </c>
      <c r="G171" s="42"/>
      <c r="H171" s="42"/>
      <c r="I171" s="223"/>
      <c r="J171" s="42"/>
      <c r="K171" s="42"/>
      <c r="L171" s="46"/>
      <c r="M171" s="273"/>
      <c r="N171" s="274"/>
      <c r="O171" s="275"/>
      <c r="P171" s="275"/>
      <c r="Q171" s="275"/>
      <c r="R171" s="275"/>
      <c r="S171" s="275"/>
      <c r="T171" s="276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142</v>
      </c>
      <c r="AU171" s="19" t="s">
        <v>83</v>
      </c>
    </row>
    <row r="172" s="2" customFormat="1" ht="6.96" customHeight="1">
      <c r="A172" s="40"/>
      <c r="B172" s="61"/>
      <c r="C172" s="62"/>
      <c r="D172" s="62"/>
      <c r="E172" s="62"/>
      <c r="F172" s="62"/>
      <c r="G172" s="62"/>
      <c r="H172" s="62"/>
      <c r="I172" s="62"/>
      <c r="J172" s="62"/>
      <c r="K172" s="62"/>
      <c r="L172" s="46"/>
      <c r="M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</row>
  </sheetData>
  <sheetProtection sheet="1" autoFilter="0" formatColumns="0" formatRows="0" objects="1" scenarios="1" spinCount="100000" saltValue="BC5onSBChEDMjYafHtmZ22koy4LUUSR/Y76GDuWvecGd40rYNeWhY+a62gj6ehbttqh8M/HDgKWQLhX0pZKveA==" hashValue="aubBdAwcn2cKXvDASCDfO5g/q3QxABbs7avQ/nK/H6IgYBf4kmMV12qncXIa/drukJTvNFI1vUDsJMeTSo9dBg==" algorithmName="SHA-512" password="CC35"/>
  <autoFilter ref="C84:K17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742110002"/>
    <hyperlink ref="F93" r:id="rId2" display="https://podminky.urs.cz/item/CS_URS_2024_02/742110002"/>
    <hyperlink ref="F97" r:id="rId3" display="https://podminky.urs.cz/item/CS_URS_2024_02/742110041"/>
    <hyperlink ref="F101" r:id="rId4" display="https://podminky.urs.cz/item/CS_URS_2024_02/742110102"/>
    <hyperlink ref="F108" r:id="rId5" display="https://podminky.urs.cz/item/CS_URS_2024_02/742111001"/>
    <hyperlink ref="F111" r:id="rId6" display="https://podminky.urs.cz/item/CS_URS_2024_02/741112061"/>
    <hyperlink ref="F114" r:id="rId7" display="https://podminky.urs.cz/item/CS_URS_2024_02/742121001"/>
    <hyperlink ref="F118" r:id="rId8" display="https://podminky.urs.cz/item/CS_URS_2024_02/742124001"/>
    <hyperlink ref="F126" r:id="rId9" display="https://podminky.urs.cz/item/CS_URS_2024_02/742124011"/>
    <hyperlink ref="F130" r:id="rId10" display="https://podminky.urs.cz/item/CS_URS_2024_02/742330001"/>
    <hyperlink ref="F132" r:id="rId11" display="https://podminky.urs.cz/item/CS_URS_2024_01/742330012"/>
    <hyperlink ref="F142" r:id="rId12" display="https://podminky.urs.cz/item/CS_URS_2024_02/742330044"/>
    <hyperlink ref="F146" r:id="rId13" display="https://podminky.urs.cz/item/CS_URS_2024_02/742330051"/>
    <hyperlink ref="F148" r:id="rId14" display="https://podminky.urs.cz/item/CS_URS_2024_01/742410001"/>
    <hyperlink ref="F152" r:id="rId15" display="https://podminky.urs.cz/item/CS_URS_2024_01/742430003"/>
    <hyperlink ref="F155" r:id="rId16" display="https://podminky.urs.cz/item/CS_URS_2024_01/742430012"/>
    <hyperlink ref="F158" r:id="rId17" display="https://podminky.urs.cz/item/CS_URS_2024_02/998742101"/>
    <hyperlink ref="F161" r:id="rId18" display="https://podminky.urs.cz/item/CS_URS_2024_02/742128002"/>
    <hyperlink ref="F165" r:id="rId19" display="https://podminky.urs.cz/item/CS_URS_2024_02/HZS3222"/>
    <hyperlink ref="F167" r:id="rId20" display="https://podminky.urs.cz/item/CS_URS_2024_02/HZS3222"/>
    <hyperlink ref="F171" r:id="rId21" display="https://podminky.urs.cz/item/CS_URS_2024_02/01325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104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stavby'!K6</f>
        <v>SOU opravárenské Králíky – zateplení a rekonstrukce levého křídla hlavní budovy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2089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26. 1. 2024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>Ing. Pavel Švestka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38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ROUND((SUM(BE87:BE153)),  2)</f>
        <v>0</v>
      </c>
      <c r="G33" s="40"/>
      <c r="H33" s="40"/>
      <c r="I33" s="150">
        <v>0.20999999999999999</v>
      </c>
      <c r="J33" s="149">
        <f>ROUND(((SUM(BE87:BE153))*I33),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ROUND((SUM(BF87:BF153)),  2)</f>
        <v>0</v>
      </c>
      <c r="G34" s="40"/>
      <c r="H34" s="40"/>
      <c r="I34" s="150">
        <v>0.12</v>
      </c>
      <c r="J34" s="149">
        <f>ROUND(((SUM(BF87:BF153))*I34),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ROUND((SUM(BG87:BG153)),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ROUND((SUM(BH87:BH153)),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ROUND((SUM(BI87:BI153)),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SOU opravárenské Králíky – zateplení a rekonstrukce levého křídla hlavní budovy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G - Profese - zdravotechnika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Králíky</v>
      </c>
      <c r="G52" s="42"/>
      <c r="H52" s="42"/>
      <c r="I52" s="34" t="s">
        <v>23</v>
      </c>
      <c r="J52" s="74" t="str">
        <f>IF(J12="","",J12)</f>
        <v>26. 1. 2024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Střední odborné učiliště opravárenské</v>
      </c>
      <c r="G54" s="42"/>
      <c r="H54" s="42"/>
      <c r="I54" s="34" t="s">
        <v>32</v>
      </c>
      <c r="J54" s="38" t="str">
        <f>E21</f>
        <v>Ing. Pavel Švestka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Ing. Pavel Švestka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108</v>
      </c>
      <c r="D57" s="164"/>
      <c r="E57" s="164"/>
      <c r="F57" s="164"/>
      <c r="G57" s="164"/>
      <c r="H57" s="164"/>
      <c r="I57" s="164"/>
      <c r="J57" s="165" t="s">
        <v>109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110</v>
      </c>
    </row>
    <row r="60" s="9" customFormat="1" ht="24.96" customHeight="1">
      <c r="A60" s="9"/>
      <c r="B60" s="167"/>
      <c r="C60" s="168"/>
      <c r="D60" s="169" t="s">
        <v>111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112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113</v>
      </c>
      <c r="E62" s="176"/>
      <c r="F62" s="176"/>
      <c r="G62" s="176"/>
      <c r="H62" s="176"/>
      <c r="I62" s="176"/>
      <c r="J62" s="177">
        <f>J98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311</v>
      </c>
      <c r="E63" s="176"/>
      <c r="F63" s="176"/>
      <c r="G63" s="176"/>
      <c r="H63" s="176"/>
      <c r="I63" s="176"/>
      <c r="J63" s="177">
        <f>J106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114</v>
      </c>
      <c r="E64" s="170"/>
      <c r="F64" s="170"/>
      <c r="G64" s="170"/>
      <c r="H64" s="170"/>
      <c r="I64" s="170"/>
      <c r="J64" s="171">
        <f>J109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74"/>
      <c r="D65" s="175" t="s">
        <v>2090</v>
      </c>
      <c r="E65" s="176"/>
      <c r="F65" s="176"/>
      <c r="G65" s="176"/>
      <c r="H65" s="176"/>
      <c r="I65" s="176"/>
      <c r="J65" s="177">
        <f>J110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2091</v>
      </c>
      <c r="E66" s="176"/>
      <c r="F66" s="176"/>
      <c r="G66" s="176"/>
      <c r="H66" s="176"/>
      <c r="I66" s="176"/>
      <c r="J66" s="177">
        <f>J123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2092</v>
      </c>
      <c r="E67" s="176"/>
      <c r="F67" s="176"/>
      <c r="G67" s="176"/>
      <c r="H67" s="176"/>
      <c r="I67" s="176"/>
      <c r="J67" s="177">
        <f>J140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118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6.25" customHeight="1">
      <c r="A77" s="40"/>
      <c r="B77" s="41"/>
      <c r="C77" s="42"/>
      <c r="D77" s="42"/>
      <c r="E77" s="162" t="str">
        <f>E7</f>
        <v>SOU opravárenské Králíky – zateplení a rekonstrukce levého křídla hlavní budovy</v>
      </c>
      <c r="F77" s="34"/>
      <c r="G77" s="34"/>
      <c r="H77" s="34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105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G - Profese - zdravotechnika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Králíky</v>
      </c>
      <c r="G81" s="42"/>
      <c r="H81" s="42"/>
      <c r="I81" s="34" t="s">
        <v>23</v>
      </c>
      <c r="J81" s="74" t="str">
        <f>IF(J12="","",J12)</f>
        <v>26. 1. 2024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E15</f>
        <v>Střední odborné učiliště opravárenské</v>
      </c>
      <c r="G83" s="42"/>
      <c r="H83" s="42"/>
      <c r="I83" s="34" t="s">
        <v>32</v>
      </c>
      <c r="J83" s="38" t="str">
        <f>E21</f>
        <v>Ing. Pavel Švestka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30</v>
      </c>
      <c r="D84" s="42"/>
      <c r="E84" s="42"/>
      <c r="F84" s="29" t="str">
        <f>IF(E18="","",E18)</f>
        <v>Vyplň údaj</v>
      </c>
      <c r="G84" s="42"/>
      <c r="H84" s="42"/>
      <c r="I84" s="34" t="s">
        <v>36</v>
      </c>
      <c r="J84" s="38" t="str">
        <f>E24</f>
        <v>Ing. Pavel Švestka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119</v>
      </c>
      <c r="D86" s="182" t="s">
        <v>58</v>
      </c>
      <c r="E86" s="182" t="s">
        <v>54</v>
      </c>
      <c r="F86" s="182" t="s">
        <v>55</v>
      </c>
      <c r="G86" s="182" t="s">
        <v>120</v>
      </c>
      <c r="H86" s="182" t="s">
        <v>121</v>
      </c>
      <c r="I86" s="182" t="s">
        <v>122</v>
      </c>
      <c r="J86" s="183" t="s">
        <v>109</v>
      </c>
      <c r="K86" s="184" t="s">
        <v>123</v>
      </c>
      <c r="L86" s="185"/>
      <c r="M86" s="94" t="s">
        <v>19</v>
      </c>
      <c r="N86" s="95" t="s">
        <v>43</v>
      </c>
      <c r="O86" s="95" t="s">
        <v>124</v>
      </c>
      <c r="P86" s="95" t="s">
        <v>125</v>
      </c>
      <c r="Q86" s="95" t="s">
        <v>126</v>
      </c>
      <c r="R86" s="95" t="s">
        <v>127</v>
      </c>
      <c r="S86" s="95" t="s">
        <v>128</v>
      </c>
      <c r="T86" s="96" t="s">
        <v>129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130</v>
      </c>
      <c r="D87" s="42"/>
      <c r="E87" s="42"/>
      <c r="F87" s="42"/>
      <c r="G87" s="42"/>
      <c r="H87" s="42"/>
      <c r="I87" s="42"/>
      <c r="J87" s="186">
        <f>BK87</f>
        <v>0</v>
      </c>
      <c r="K87" s="42"/>
      <c r="L87" s="46"/>
      <c r="M87" s="97"/>
      <c r="N87" s="187"/>
      <c r="O87" s="98"/>
      <c r="P87" s="188">
        <f>P88+P109</f>
        <v>0</v>
      </c>
      <c r="Q87" s="98"/>
      <c r="R87" s="188">
        <f>R88+R109</f>
        <v>0.12631999999999999</v>
      </c>
      <c r="S87" s="98"/>
      <c r="T87" s="189">
        <f>T88+T109</f>
        <v>0.58600000000000008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72</v>
      </c>
      <c r="AU87" s="19" t="s">
        <v>110</v>
      </c>
      <c r="BK87" s="190">
        <f>BK88+BK109</f>
        <v>0</v>
      </c>
    </row>
    <row r="88" s="12" customFormat="1" ht="25.92" customHeight="1">
      <c r="A88" s="12"/>
      <c r="B88" s="191"/>
      <c r="C88" s="192"/>
      <c r="D88" s="193" t="s">
        <v>72</v>
      </c>
      <c r="E88" s="194" t="s">
        <v>131</v>
      </c>
      <c r="F88" s="194" t="s">
        <v>132</v>
      </c>
      <c r="G88" s="192"/>
      <c r="H88" s="192"/>
      <c r="I88" s="195"/>
      <c r="J88" s="196">
        <f>BK88</f>
        <v>0</v>
      </c>
      <c r="K88" s="192"/>
      <c r="L88" s="197"/>
      <c r="M88" s="198"/>
      <c r="N88" s="199"/>
      <c r="O88" s="199"/>
      <c r="P88" s="200">
        <f>P89+P98+P106</f>
        <v>0</v>
      </c>
      <c r="Q88" s="199"/>
      <c r="R88" s="200">
        <f>R89+R98+R106</f>
        <v>0.0035799999999999998</v>
      </c>
      <c r="S88" s="199"/>
      <c r="T88" s="201">
        <f>T89+T98+T106</f>
        <v>0.58600000000000008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81</v>
      </c>
      <c r="AT88" s="203" t="s">
        <v>72</v>
      </c>
      <c r="AU88" s="203" t="s">
        <v>73</v>
      </c>
      <c r="AY88" s="202" t="s">
        <v>133</v>
      </c>
      <c r="BK88" s="204">
        <f>BK89+BK98+BK106</f>
        <v>0</v>
      </c>
    </row>
    <row r="89" s="12" customFormat="1" ht="22.8" customHeight="1">
      <c r="A89" s="12"/>
      <c r="B89" s="191"/>
      <c r="C89" s="192"/>
      <c r="D89" s="193" t="s">
        <v>72</v>
      </c>
      <c r="E89" s="205" t="s">
        <v>134</v>
      </c>
      <c r="F89" s="205" t="s">
        <v>135</v>
      </c>
      <c r="G89" s="192"/>
      <c r="H89" s="192"/>
      <c r="I89" s="195"/>
      <c r="J89" s="206">
        <f>BK89</f>
        <v>0</v>
      </c>
      <c r="K89" s="192"/>
      <c r="L89" s="197"/>
      <c r="M89" s="198"/>
      <c r="N89" s="199"/>
      <c r="O89" s="199"/>
      <c r="P89" s="200">
        <f>SUM(P90:P97)</f>
        <v>0</v>
      </c>
      <c r="Q89" s="199"/>
      <c r="R89" s="200">
        <f>SUM(R90:R97)</f>
        <v>0.0035799999999999998</v>
      </c>
      <c r="S89" s="199"/>
      <c r="T89" s="201">
        <f>SUM(T90:T97)</f>
        <v>0.58600000000000008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81</v>
      </c>
      <c r="AT89" s="203" t="s">
        <v>72</v>
      </c>
      <c r="AU89" s="203" t="s">
        <v>81</v>
      </c>
      <c r="AY89" s="202" t="s">
        <v>133</v>
      </c>
      <c r="BK89" s="204">
        <f>SUM(BK90:BK97)</f>
        <v>0</v>
      </c>
    </row>
    <row r="90" s="2" customFormat="1" ht="37.8" customHeight="1">
      <c r="A90" s="40"/>
      <c r="B90" s="41"/>
      <c r="C90" s="207" t="s">
        <v>81</v>
      </c>
      <c r="D90" s="207" t="s">
        <v>136</v>
      </c>
      <c r="E90" s="208" t="s">
        <v>2093</v>
      </c>
      <c r="F90" s="209" t="s">
        <v>2094</v>
      </c>
      <c r="G90" s="210" t="s">
        <v>217</v>
      </c>
      <c r="H90" s="211">
        <v>20</v>
      </c>
      <c r="I90" s="212"/>
      <c r="J90" s="213">
        <f>ROUND(I90*H90,2)</f>
        <v>0</v>
      </c>
      <c r="K90" s="214"/>
      <c r="L90" s="46"/>
      <c r="M90" s="215" t="s">
        <v>19</v>
      </c>
      <c r="N90" s="216" t="s">
        <v>44</v>
      </c>
      <c r="O90" s="86"/>
      <c r="P90" s="217">
        <f>O90*H90</f>
        <v>0</v>
      </c>
      <c r="Q90" s="217">
        <v>0</v>
      </c>
      <c r="R90" s="217">
        <f>Q90*H90</f>
        <v>0</v>
      </c>
      <c r="S90" s="217">
        <v>0.01</v>
      </c>
      <c r="T90" s="218">
        <f>S90*H90</f>
        <v>0.20000000000000001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9" t="s">
        <v>140</v>
      </c>
      <c r="AT90" s="219" t="s">
        <v>136</v>
      </c>
      <c r="AU90" s="219" t="s">
        <v>83</v>
      </c>
      <c r="AY90" s="19" t="s">
        <v>133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9" t="s">
        <v>81</v>
      </c>
      <c r="BK90" s="220">
        <f>ROUND(I90*H90,2)</f>
        <v>0</v>
      </c>
      <c r="BL90" s="19" t="s">
        <v>140</v>
      </c>
      <c r="BM90" s="219" t="s">
        <v>2095</v>
      </c>
    </row>
    <row r="91" s="2" customFormat="1">
      <c r="A91" s="40"/>
      <c r="B91" s="41"/>
      <c r="C91" s="42"/>
      <c r="D91" s="221" t="s">
        <v>142</v>
      </c>
      <c r="E91" s="42"/>
      <c r="F91" s="222" t="s">
        <v>2096</v>
      </c>
      <c r="G91" s="42"/>
      <c r="H91" s="42"/>
      <c r="I91" s="223"/>
      <c r="J91" s="42"/>
      <c r="K91" s="42"/>
      <c r="L91" s="46"/>
      <c r="M91" s="224"/>
      <c r="N91" s="225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142</v>
      </c>
      <c r="AU91" s="19" t="s">
        <v>83</v>
      </c>
    </row>
    <row r="92" s="2" customFormat="1" ht="37.8" customHeight="1">
      <c r="A92" s="40"/>
      <c r="B92" s="41"/>
      <c r="C92" s="207" t="s">
        <v>83</v>
      </c>
      <c r="D92" s="207" t="s">
        <v>136</v>
      </c>
      <c r="E92" s="208" t="s">
        <v>2097</v>
      </c>
      <c r="F92" s="209" t="s">
        <v>2098</v>
      </c>
      <c r="G92" s="210" t="s">
        <v>217</v>
      </c>
      <c r="H92" s="211">
        <v>10</v>
      </c>
      <c r="I92" s="212"/>
      <c r="J92" s="213">
        <f>ROUND(I92*H92,2)</f>
        <v>0</v>
      </c>
      <c r="K92" s="214"/>
      <c r="L92" s="46"/>
      <c r="M92" s="215" t="s">
        <v>19</v>
      </c>
      <c r="N92" s="216" t="s">
        <v>44</v>
      </c>
      <c r="O92" s="86"/>
      <c r="P92" s="217">
        <f>O92*H92</f>
        <v>0</v>
      </c>
      <c r="Q92" s="217">
        <v>0</v>
      </c>
      <c r="R92" s="217">
        <f>Q92*H92</f>
        <v>0</v>
      </c>
      <c r="S92" s="217">
        <v>0.034000000000000002</v>
      </c>
      <c r="T92" s="218">
        <f>S92*H92</f>
        <v>0.34000000000000002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9" t="s">
        <v>140</v>
      </c>
      <c r="AT92" s="219" t="s">
        <v>136</v>
      </c>
      <c r="AU92" s="219" t="s">
        <v>83</v>
      </c>
      <c r="AY92" s="19" t="s">
        <v>133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9" t="s">
        <v>81</v>
      </c>
      <c r="BK92" s="220">
        <f>ROUND(I92*H92,2)</f>
        <v>0</v>
      </c>
      <c r="BL92" s="19" t="s">
        <v>140</v>
      </c>
      <c r="BM92" s="219" t="s">
        <v>2099</v>
      </c>
    </row>
    <row r="93" s="2" customFormat="1">
      <c r="A93" s="40"/>
      <c r="B93" s="41"/>
      <c r="C93" s="42"/>
      <c r="D93" s="221" t="s">
        <v>142</v>
      </c>
      <c r="E93" s="42"/>
      <c r="F93" s="222" t="s">
        <v>2100</v>
      </c>
      <c r="G93" s="42"/>
      <c r="H93" s="42"/>
      <c r="I93" s="223"/>
      <c r="J93" s="42"/>
      <c r="K93" s="42"/>
      <c r="L93" s="46"/>
      <c r="M93" s="224"/>
      <c r="N93" s="22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142</v>
      </c>
      <c r="AU93" s="19" t="s">
        <v>83</v>
      </c>
    </row>
    <row r="94" s="2" customFormat="1" ht="44.25" customHeight="1">
      <c r="A94" s="40"/>
      <c r="B94" s="41"/>
      <c r="C94" s="207" t="s">
        <v>154</v>
      </c>
      <c r="D94" s="207" t="s">
        <v>136</v>
      </c>
      <c r="E94" s="208" t="s">
        <v>2101</v>
      </c>
      <c r="F94" s="209" t="s">
        <v>2102</v>
      </c>
      <c r="G94" s="210" t="s">
        <v>217</v>
      </c>
      <c r="H94" s="211">
        <v>2</v>
      </c>
      <c r="I94" s="212"/>
      <c r="J94" s="213">
        <f>ROUND(I94*H94,2)</f>
        <v>0</v>
      </c>
      <c r="K94" s="214"/>
      <c r="L94" s="46"/>
      <c r="M94" s="215" t="s">
        <v>19</v>
      </c>
      <c r="N94" s="216" t="s">
        <v>44</v>
      </c>
      <c r="O94" s="86"/>
      <c r="P94" s="217">
        <f>O94*H94</f>
        <v>0</v>
      </c>
      <c r="Q94" s="217">
        <v>0.00108</v>
      </c>
      <c r="R94" s="217">
        <f>Q94*H94</f>
        <v>0.00216</v>
      </c>
      <c r="S94" s="217">
        <v>0.0085000000000000006</v>
      </c>
      <c r="T94" s="218">
        <f>S94*H94</f>
        <v>0.017000000000000001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140</v>
      </c>
      <c r="AT94" s="219" t="s">
        <v>136</v>
      </c>
      <c r="AU94" s="219" t="s">
        <v>83</v>
      </c>
      <c r="AY94" s="19" t="s">
        <v>133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81</v>
      </c>
      <c r="BK94" s="220">
        <f>ROUND(I94*H94,2)</f>
        <v>0</v>
      </c>
      <c r="BL94" s="19" t="s">
        <v>140</v>
      </c>
      <c r="BM94" s="219" t="s">
        <v>2103</v>
      </c>
    </row>
    <row r="95" s="2" customFormat="1">
      <c r="A95" s="40"/>
      <c r="B95" s="41"/>
      <c r="C95" s="42"/>
      <c r="D95" s="221" t="s">
        <v>142</v>
      </c>
      <c r="E95" s="42"/>
      <c r="F95" s="222" t="s">
        <v>2104</v>
      </c>
      <c r="G95" s="42"/>
      <c r="H95" s="42"/>
      <c r="I95" s="223"/>
      <c r="J95" s="42"/>
      <c r="K95" s="42"/>
      <c r="L95" s="46"/>
      <c r="M95" s="224"/>
      <c r="N95" s="22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142</v>
      </c>
      <c r="AU95" s="19" t="s">
        <v>83</v>
      </c>
    </row>
    <row r="96" s="2" customFormat="1" ht="44.25" customHeight="1">
      <c r="A96" s="40"/>
      <c r="B96" s="41"/>
      <c r="C96" s="207" t="s">
        <v>140</v>
      </c>
      <c r="D96" s="207" t="s">
        <v>136</v>
      </c>
      <c r="E96" s="208" t="s">
        <v>2105</v>
      </c>
      <c r="F96" s="209" t="s">
        <v>2106</v>
      </c>
      <c r="G96" s="210" t="s">
        <v>217</v>
      </c>
      <c r="H96" s="211">
        <v>1</v>
      </c>
      <c r="I96" s="212"/>
      <c r="J96" s="213">
        <f>ROUND(I96*H96,2)</f>
        <v>0</v>
      </c>
      <c r="K96" s="214"/>
      <c r="L96" s="46"/>
      <c r="M96" s="215" t="s">
        <v>19</v>
      </c>
      <c r="N96" s="216" t="s">
        <v>44</v>
      </c>
      <c r="O96" s="86"/>
      <c r="P96" s="217">
        <f>O96*H96</f>
        <v>0</v>
      </c>
      <c r="Q96" s="217">
        <v>0.00142</v>
      </c>
      <c r="R96" s="217">
        <f>Q96*H96</f>
        <v>0.00142</v>
      </c>
      <c r="S96" s="217">
        <v>0.029000000000000001</v>
      </c>
      <c r="T96" s="218">
        <f>S96*H96</f>
        <v>0.029000000000000001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140</v>
      </c>
      <c r="AT96" s="219" t="s">
        <v>136</v>
      </c>
      <c r="AU96" s="219" t="s">
        <v>83</v>
      </c>
      <c r="AY96" s="19" t="s">
        <v>133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9" t="s">
        <v>81</v>
      </c>
      <c r="BK96" s="220">
        <f>ROUND(I96*H96,2)</f>
        <v>0</v>
      </c>
      <c r="BL96" s="19" t="s">
        <v>140</v>
      </c>
      <c r="BM96" s="219" t="s">
        <v>2107</v>
      </c>
    </row>
    <row r="97" s="2" customFormat="1">
      <c r="A97" s="40"/>
      <c r="B97" s="41"/>
      <c r="C97" s="42"/>
      <c r="D97" s="221" t="s">
        <v>142</v>
      </c>
      <c r="E97" s="42"/>
      <c r="F97" s="222" t="s">
        <v>2108</v>
      </c>
      <c r="G97" s="42"/>
      <c r="H97" s="42"/>
      <c r="I97" s="223"/>
      <c r="J97" s="42"/>
      <c r="K97" s="42"/>
      <c r="L97" s="46"/>
      <c r="M97" s="224"/>
      <c r="N97" s="22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142</v>
      </c>
      <c r="AU97" s="19" t="s">
        <v>83</v>
      </c>
    </row>
    <row r="98" s="12" customFormat="1" ht="22.8" customHeight="1">
      <c r="A98" s="12"/>
      <c r="B98" s="191"/>
      <c r="C98" s="192"/>
      <c r="D98" s="193" t="s">
        <v>72</v>
      </c>
      <c r="E98" s="205" t="s">
        <v>248</v>
      </c>
      <c r="F98" s="205" t="s">
        <v>249</v>
      </c>
      <c r="G98" s="192"/>
      <c r="H98" s="192"/>
      <c r="I98" s="195"/>
      <c r="J98" s="206">
        <f>BK98</f>
        <v>0</v>
      </c>
      <c r="K98" s="192"/>
      <c r="L98" s="197"/>
      <c r="M98" s="198"/>
      <c r="N98" s="199"/>
      <c r="O98" s="199"/>
      <c r="P98" s="200">
        <f>SUM(P99:P105)</f>
        <v>0</v>
      </c>
      <c r="Q98" s="199"/>
      <c r="R98" s="200">
        <f>SUM(R99:R105)</f>
        <v>0</v>
      </c>
      <c r="S98" s="199"/>
      <c r="T98" s="201">
        <f>SUM(T99:T105)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2" t="s">
        <v>81</v>
      </c>
      <c r="AT98" s="203" t="s">
        <v>72</v>
      </c>
      <c r="AU98" s="203" t="s">
        <v>81</v>
      </c>
      <c r="AY98" s="202" t="s">
        <v>133</v>
      </c>
      <c r="BK98" s="204">
        <f>SUM(BK99:BK105)</f>
        <v>0</v>
      </c>
    </row>
    <row r="99" s="2" customFormat="1" ht="33" customHeight="1">
      <c r="A99" s="40"/>
      <c r="B99" s="41"/>
      <c r="C99" s="207" t="s">
        <v>168</v>
      </c>
      <c r="D99" s="207" t="s">
        <v>136</v>
      </c>
      <c r="E99" s="208" t="s">
        <v>2109</v>
      </c>
      <c r="F99" s="209" t="s">
        <v>252</v>
      </c>
      <c r="G99" s="210" t="s">
        <v>253</v>
      </c>
      <c r="H99" s="211">
        <v>0.58599999999999997</v>
      </c>
      <c r="I99" s="212"/>
      <c r="J99" s="213">
        <f>ROUND(I99*H99,2)</f>
        <v>0</v>
      </c>
      <c r="K99" s="214"/>
      <c r="L99" s="46"/>
      <c r="M99" s="215" t="s">
        <v>19</v>
      </c>
      <c r="N99" s="216" t="s">
        <v>44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140</v>
      </c>
      <c r="AT99" s="219" t="s">
        <v>136</v>
      </c>
      <c r="AU99" s="219" t="s">
        <v>83</v>
      </c>
      <c r="AY99" s="19" t="s">
        <v>133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81</v>
      </c>
      <c r="BK99" s="220">
        <f>ROUND(I99*H99,2)</f>
        <v>0</v>
      </c>
      <c r="BL99" s="19" t="s">
        <v>140</v>
      </c>
      <c r="BM99" s="219" t="s">
        <v>2110</v>
      </c>
    </row>
    <row r="100" s="2" customFormat="1">
      <c r="A100" s="40"/>
      <c r="B100" s="41"/>
      <c r="C100" s="42"/>
      <c r="D100" s="221" t="s">
        <v>142</v>
      </c>
      <c r="E100" s="42"/>
      <c r="F100" s="222" t="s">
        <v>2111</v>
      </c>
      <c r="G100" s="42"/>
      <c r="H100" s="42"/>
      <c r="I100" s="223"/>
      <c r="J100" s="42"/>
      <c r="K100" s="42"/>
      <c r="L100" s="46"/>
      <c r="M100" s="224"/>
      <c r="N100" s="22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142</v>
      </c>
      <c r="AU100" s="19" t="s">
        <v>83</v>
      </c>
    </row>
    <row r="101" s="2" customFormat="1" ht="44.25" customHeight="1">
      <c r="A101" s="40"/>
      <c r="B101" s="41"/>
      <c r="C101" s="207" t="s">
        <v>171</v>
      </c>
      <c r="D101" s="207" t="s">
        <v>136</v>
      </c>
      <c r="E101" s="208" t="s">
        <v>2112</v>
      </c>
      <c r="F101" s="209" t="s">
        <v>2113</v>
      </c>
      <c r="G101" s="210" t="s">
        <v>253</v>
      </c>
      <c r="H101" s="211">
        <v>2.9300000000000002</v>
      </c>
      <c r="I101" s="212"/>
      <c r="J101" s="213">
        <f>ROUND(I101*H101,2)</f>
        <v>0</v>
      </c>
      <c r="K101" s="214"/>
      <c r="L101" s="46"/>
      <c r="M101" s="215" t="s">
        <v>19</v>
      </c>
      <c r="N101" s="216" t="s">
        <v>44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140</v>
      </c>
      <c r="AT101" s="219" t="s">
        <v>136</v>
      </c>
      <c r="AU101" s="219" t="s">
        <v>83</v>
      </c>
      <c r="AY101" s="19" t="s">
        <v>133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9" t="s">
        <v>81</v>
      </c>
      <c r="BK101" s="220">
        <f>ROUND(I101*H101,2)</f>
        <v>0</v>
      </c>
      <c r="BL101" s="19" t="s">
        <v>140</v>
      </c>
      <c r="BM101" s="219" t="s">
        <v>2114</v>
      </c>
    </row>
    <row r="102" s="2" customFormat="1">
      <c r="A102" s="40"/>
      <c r="B102" s="41"/>
      <c r="C102" s="42"/>
      <c r="D102" s="221" t="s">
        <v>142</v>
      </c>
      <c r="E102" s="42"/>
      <c r="F102" s="222" t="s">
        <v>2115</v>
      </c>
      <c r="G102" s="42"/>
      <c r="H102" s="42"/>
      <c r="I102" s="223"/>
      <c r="J102" s="42"/>
      <c r="K102" s="42"/>
      <c r="L102" s="46"/>
      <c r="M102" s="224"/>
      <c r="N102" s="22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142</v>
      </c>
      <c r="AU102" s="19" t="s">
        <v>83</v>
      </c>
    </row>
    <row r="103" s="13" customFormat="1">
      <c r="A103" s="13"/>
      <c r="B103" s="226"/>
      <c r="C103" s="227"/>
      <c r="D103" s="228" t="s">
        <v>144</v>
      </c>
      <c r="E103" s="227"/>
      <c r="F103" s="230" t="s">
        <v>2116</v>
      </c>
      <c r="G103" s="227"/>
      <c r="H103" s="231">
        <v>2.9300000000000002</v>
      </c>
      <c r="I103" s="232"/>
      <c r="J103" s="227"/>
      <c r="K103" s="227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144</v>
      </c>
      <c r="AU103" s="237" t="s">
        <v>83</v>
      </c>
      <c r="AV103" s="13" t="s">
        <v>83</v>
      </c>
      <c r="AW103" s="13" t="s">
        <v>4</v>
      </c>
      <c r="AX103" s="13" t="s">
        <v>81</v>
      </c>
      <c r="AY103" s="237" t="s">
        <v>133</v>
      </c>
    </row>
    <row r="104" s="2" customFormat="1" ht="55.5" customHeight="1">
      <c r="A104" s="40"/>
      <c r="B104" s="41"/>
      <c r="C104" s="207" t="s">
        <v>178</v>
      </c>
      <c r="D104" s="207" t="s">
        <v>136</v>
      </c>
      <c r="E104" s="208" t="s">
        <v>2117</v>
      </c>
      <c r="F104" s="209" t="s">
        <v>2118</v>
      </c>
      <c r="G104" s="210" t="s">
        <v>253</v>
      </c>
      <c r="H104" s="211">
        <v>0.58599999999999997</v>
      </c>
      <c r="I104" s="212"/>
      <c r="J104" s="213">
        <f>ROUND(I104*H104,2)</f>
        <v>0</v>
      </c>
      <c r="K104" s="214"/>
      <c r="L104" s="46"/>
      <c r="M104" s="215" t="s">
        <v>19</v>
      </c>
      <c r="N104" s="216" t="s">
        <v>44</v>
      </c>
      <c r="O104" s="86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140</v>
      </c>
      <c r="AT104" s="219" t="s">
        <v>136</v>
      </c>
      <c r="AU104" s="219" t="s">
        <v>83</v>
      </c>
      <c r="AY104" s="19" t="s">
        <v>133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9" t="s">
        <v>81</v>
      </c>
      <c r="BK104" s="220">
        <f>ROUND(I104*H104,2)</f>
        <v>0</v>
      </c>
      <c r="BL104" s="19" t="s">
        <v>140</v>
      </c>
      <c r="BM104" s="219" t="s">
        <v>2119</v>
      </c>
    </row>
    <row r="105" s="2" customFormat="1">
      <c r="A105" s="40"/>
      <c r="B105" s="41"/>
      <c r="C105" s="42"/>
      <c r="D105" s="221" t="s">
        <v>142</v>
      </c>
      <c r="E105" s="42"/>
      <c r="F105" s="222" t="s">
        <v>2120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142</v>
      </c>
      <c r="AU105" s="19" t="s">
        <v>83</v>
      </c>
    </row>
    <row r="106" s="12" customFormat="1" ht="22.8" customHeight="1">
      <c r="A106" s="12"/>
      <c r="B106" s="191"/>
      <c r="C106" s="192"/>
      <c r="D106" s="193" t="s">
        <v>72</v>
      </c>
      <c r="E106" s="205" t="s">
        <v>860</v>
      </c>
      <c r="F106" s="205" t="s">
        <v>861</v>
      </c>
      <c r="G106" s="192"/>
      <c r="H106" s="192"/>
      <c r="I106" s="195"/>
      <c r="J106" s="206">
        <f>BK106</f>
        <v>0</v>
      </c>
      <c r="K106" s="192"/>
      <c r="L106" s="197"/>
      <c r="M106" s="198"/>
      <c r="N106" s="199"/>
      <c r="O106" s="199"/>
      <c r="P106" s="200">
        <f>SUM(P107:P108)</f>
        <v>0</v>
      </c>
      <c r="Q106" s="199"/>
      <c r="R106" s="200">
        <f>SUM(R107:R108)</f>
        <v>0</v>
      </c>
      <c r="S106" s="199"/>
      <c r="T106" s="201">
        <f>SUM(T107:T108)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2" t="s">
        <v>81</v>
      </c>
      <c r="AT106" s="203" t="s">
        <v>72</v>
      </c>
      <c r="AU106" s="203" t="s">
        <v>81</v>
      </c>
      <c r="AY106" s="202" t="s">
        <v>133</v>
      </c>
      <c r="BK106" s="204">
        <f>SUM(BK107:BK108)</f>
        <v>0</v>
      </c>
    </row>
    <row r="107" s="2" customFormat="1" ht="49.05" customHeight="1">
      <c r="A107" s="40"/>
      <c r="B107" s="41"/>
      <c r="C107" s="207" t="s">
        <v>184</v>
      </c>
      <c r="D107" s="207" t="s">
        <v>136</v>
      </c>
      <c r="E107" s="208" t="s">
        <v>2121</v>
      </c>
      <c r="F107" s="209" t="s">
        <v>2122</v>
      </c>
      <c r="G107" s="210" t="s">
        <v>253</v>
      </c>
      <c r="H107" s="211">
        <v>0.014</v>
      </c>
      <c r="I107" s="212"/>
      <c r="J107" s="213">
        <f>ROUND(I107*H107,2)</f>
        <v>0</v>
      </c>
      <c r="K107" s="214"/>
      <c r="L107" s="46"/>
      <c r="M107" s="215" t="s">
        <v>19</v>
      </c>
      <c r="N107" s="216" t="s">
        <v>44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140</v>
      </c>
      <c r="AT107" s="219" t="s">
        <v>136</v>
      </c>
      <c r="AU107" s="219" t="s">
        <v>83</v>
      </c>
      <c r="AY107" s="19" t="s">
        <v>133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81</v>
      </c>
      <c r="BK107" s="220">
        <f>ROUND(I107*H107,2)</f>
        <v>0</v>
      </c>
      <c r="BL107" s="19" t="s">
        <v>140</v>
      </c>
      <c r="BM107" s="219" t="s">
        <v>2123</v>
      </c>
    </row>
    <row r="108" s="2" customFormat="1">
      <c r="A108" s="40"/>
      <c r="B108" s="41"/>
      <c r="C108" s="42"/>
      <c r="D108" s="221" t="s">
        <v>142</v>
      </c>
      <c r="E108" s="42"/>
      <c r="F108" s="222" t="s">
        <v>2124</v>
      </c>
      <c r="G108" s="42"/>
      <c r="H108" s="42"/>
      <c r="I108" s="223"/>
      <c r="J108" s="42"/>
      <c r="K108" s="42"/>
      <c r="L108" s="46"/>
      <c r="M108" s="224"/>
      <c r="N108" s="22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142</v>
      </c>
      <c r="AU108" s="19" t="s">
        <v>83</v>
      </c>
    </row>
    <row r="109" s="12" customFormat="1" ht="25.92" customHeight="1">
      <c r="A109" s="12"/>
      <c r="B109" s="191"/>
      <c r="C109" s="192"/>
      <c r="D109" s="193" t="s">
        <v>72</v>
      </c>
      <c r="E109" s="194" t="s">
        <v>266</v>
      </c>
      <c r="F109" s="194" t="s">
        <v>267</v>
      </c>
      <c r="G109" s="192"/>
      <c r="H109" s="192"/>
      <c r="I109" s="195"/>
      <c r="J109" s="196">
        <f>BK109</f>
        <v>0</v>
      </c>
      <c r="K109" s="192"/>
      <c r="L109" s="197"/>
      <c r="M109" s="198"/>
      <c r="N109" s="199"/>
      <c r="O109" s="199"/>
      <c r="P109" s="200">
        <f>P110+P123+P140</f>
        <v>0</v>
      </c>
      <c r="Q109" s="199"/>
      <c r="R109" s="200">
        <f>R110+R123+R140</f>
        <v>0.12274</v>
      </c>
      <c r="S109" s="199"/>
      <c r="T109" s="201">
        <f>T110+T123+T140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2" t="s">
        <v>83</v>
      </c>
      <c r="AT109" s="203" t="s">
        <v>72</v>
      </c>
      <c r="AU109" s="203" t="s">
        <v>73</v>
      </c>
      <c r="AY109" s="202" t="s">
        <v>133</v>
      </c>
      <c r="BK109" s="204">
        <f>BK110+BK123+BK140</f>
        <v>0</v>
      </c>
    </row>
    <row r="110" s="12" customFormat="1" ht="22.8" customHeight="1">
      <c r="A110" s="12"/>
      <c r="B110" s="191"/>
      <c r="C110" s="192"/>
      <c r="D110" s="193" t="s">
        <v>72</v>
      </c>
      <c r="E110" s="205" t="s">
        <v>2125</v>
      </c>
      <c r="F110" s="205" t="s">
        <v>2126</v>
      </c>
      <c r="G110" s="192"/>
      <c r="H110" s="192"/>
      <c r="I110" s="195"/>
      <c r="J110" s="206">
        <f>BK110</f>
        <v>0</v>
      </c>
      <c r="K110" s="192"/>
      <c r="L110" s="197"/>
      <c r="M110" s="198"/>
      <c r="N110" s="199"/>
      <c r="O110" s="199"/>
      <c r="P110" s="200">
        <f>SUM(P111:P122)</f>
        <v>0</v>
      </c>
      <c r="Q110" s="199"/>
      <c r="R110" s="200">
        <f>SUM(R111:R122)</f>
        <v>0.01316</v>
      </c>
      <c r="S110" s="199"/>
      <c r="T110" s="201">
        <f>SUM(T111:T122)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2" t="s">
        <v>83</v>
      </c>
      <c r="AT110" s="203" t="s">
        <v>72</v>
      </c>
      <c r="AU110" s="203" t="s">
        <v>81</v>
      </c>
      <c r="AY110" s="202" t="s">
        <v>133</v>
      </c>
      <c r="BK110" s="204">
        <f>SUM(BK111:BK122)</f>
        <v>0</v>
      </c>
    </row>
    <row r="111" s="2" customFormat="1" ht="21.75" customHeight="1">
      <c r="A111" s="40"/>
      <c r="B111" s="41"/>
      <c r="C111" s="207" t="s">
        <v>134</v>
      </c>
      <c r="D111" s="207" t="s">
        <v>136</v>
      </c>
      <c r="E111" s="208" t="s">
        <v>2127</v>
      </c>
      <c r="F111" s="209" t="s">
        <v>2128</v>
      </c>
      <c r="G111" s="210" t="s">
        <v>217</v>
      </c>
      <c r="H111" s="211">
        <v>3</v>
      </c>
      <c r="I111" s="212"/>
      <c r="J111" s="213">
        <f>ROUND(I111*H111,2)</f>
        <v>0</v>
      </c>
      <c r="K111" s="214"/>
      <c r="L111" s="46"/>
      <c r="M111" s="215" t="s">
        <v>19</v>
      </c>
      <c r="N111" s="216" t="s">
        <v>44</v>
      </c>
      <c r="O111" s="86"/>
      <c r="P111" s="217">
        <f>O111*H111</f>
        <v>0</v>
      </c>
      <c r="Q111" s="217">
        <v>0.00142</v>
      </c>
      <c r="R111" s="217">
        <f>Q111*H111</f>
        <v>0.0042599999999999999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233</v>
      </c>
      <c r="AT111" s="219" t="s">
        <v>136</v>
      </c>
      <c r="AU111" s="219" t="s">
        <v>83</v>
      </c>
      <c r="AY111" s="19" t="s">
        <v>133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81</v>
      </c>
      <c r="BK111" s="220">
        <f>ROUND(I111*H111,2)</f>
        <v>0</v>
      </c>
      <c r="BL111" s="19" t="s">
        <v>233</v>
      </c>
      <c r="BM111" s="219" t="s">
        <v>2129</v>
      </c>
    </row>
    <row r="112" s="2" customFormat="1">
      <c r="A112" s="40"/>
      <c r="B112" s="41"/>
      <c r="C112" s="42"/>
      <c r="D112" s="221" t="s">
        <v>142</v>
      </c>
      <c r="E112" s="42"/>
      <c r="F112" s="222" t="s">
        <v>2130</v>
      </c>
      <c r="G112" s="42"/>
      <c r="H112" s="42"/>
      <c r="I112" s="223"/>
      <c r="J112" s="42"/>
      <c r="K112" s="42"/>
      <c r="L112" s="46"/>
      <c r="M112" s="224"/>
      <c r="N112" s="22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142</v>
      </c>
      <c r="AU112" s="19" t="s">
        <v>83</v>
      </c>
    </row>
    <row r="113" s="2" customFormat="1" ht="21.75" customHeight="1">
      <c r="A113" s="40"/>
      <c r="B113" s="41"/>
      <c r="C113" s="207" t="s">
        <v>195</v>
      </c>
      <c r="D113" s="207" t="s">
        <v>136</v>
      </c>
      <c r="E113" s="208" t="s">
        <v>2131</v>
      </c>
      <c r="F113" s="209" t="s">
        <v>2132</v>
      </c>
      <c r="G113" s="210" t="s">
        <v>217</v>
      </c>
      <c r="H113" s="211">
        <v>10</v>
      </c>
      <c r="I113" s="212"/>
      <c r="J113" s="213">
        <f>ROUND(I113*H113,2)</f>
        <v>0</v>
      </c>
      <c r="K113" s="214"/>
      <c r="L113" s="46"/>
      <c r="M113" s="215" t="s">
        <v>19</v>
      </c>
      <c r="N113" s="216" t="s">
        <v>44</v>
      </c>
      <c r="O113" s="86"/>
      <c r="P113" s="217">
        <f>O113*H113</f>
        <v>0</v>
      </c>
      <c r="Q113" s="217">
        <v>0.00040999999999999999</v>
      </c>
      <c r="R113" s="217">
        <f>Q113*H113</f>
        <v>0.0040999999999999995</v>
      </c>
      <c r="S113" s="217">
        <v>0</v>
      </c>
      <c r="T113" s="21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9" t="s">
        <v>233</v>
      </c>
      <c r="AT113" s="219" t="s">
        <v>136</v>
      </c>
      <c r="AU113" s="219" t="s">
        <v>83</v>
      </c>
      <c r="AY113" s="19" t="s">
        <v>133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19" t="s">
        <v>81</v>
      </c>
      <c r="BK113" s="220">
        <f>ROUND(I113*H113,2)</f>
        <v>0</v>
      </c>
      <c r="BL113" s="19" t="s">
        <v>233</v>
      </c>
      <c r="BM113" s="219" t="s">
        <v>2133</v>
      </c>
    </row>
    <row r="114" s="2" customFormat="1">
      <c r="A114" s="40"/>
      <c r="B114" s="41"/>
      <c r="C114" s="42"/>
      <c r="D114" s="221" t="s">
        <v>142</v>
      </c>
      <c r="E114" s="42"/>
      <c r="F114" s="222" t="s">
        <v>2134</v>
      </c>
      <c r="G114" s="42"/>
      <c r="H114" s="42"/>
      <c r="I114" s="223"/>
      <c r="J114" s="42"/>
      <c r="K114" s="42"/>
      <c r="L114" s="46"/>
      <c r="M114" s="224"/>
      <c r="N114" s="225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142</v>
      </c>
      <c r="AU114" s="19" t="s">
        <v>83</v>
      </c>
    </row>
    <row r="115" s="2" customFormat="1" ht="21.75" customHeight="1">
      <c r="A115" s="40"/>
      <c r="B115" s="41"/>
      <c r="C115" s="207" t="s">
        <v>201</v>
      </c>
      <c r="D115" s="207" t="s">
        <v>136</v>
      </c>
      <c r="E115" s="208" t="s">
        <v>2135</v>
      </c>
      <c r="F115" s="209" t="s">
        <v>2136</v>
      </c>
      <c r="G115" s="210" t="s">
        <v>217</v>
      </c>
      <c r="H115" s="211">
        <v>10</v>
      </c>
      <c r="I115" s="212"/>
      <c r="J115" s="213">
        <f>ROUND(I115*H115,2)</f>
        <v>0</v>
      </c>
      <c r="K115" s="214"/>
      <c r="L115" s="46"/>
      <c r="M115" s="215" t="s">
        <v>19</v>
      </c>
      <c r="N115" s="216" t="s">
        <v>44</v>
      </c>
      <c r="O115" s="86"/>
      <c r="P115" s="217">
        <f>O115*H115</f>
        <v>0</v>
      </c>
      <c r="Q115" s="217">
        <v>0.00048000000000000001</v>
      </c>
      <c r="R115" s="217">
        <f>Q115*H115</f>
        <v>0.0048000000000000004</v>
      </c>
      <c r="S115" s="217">
        <v>0</v>
      </c>
      <c r="T115" s="21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9" t="s">
        <v>233</v>
      </c>
      <c r="AT115" s="219" t="s">
        <v>136</v>
      </c>
      <c r="AU115" s="219" t="s">
        <v>83</v>
      </c>
      <c r="AY115" s="19" t="s">
        <v>133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9" t="s">
        <v>81</v>
      </c>
      <c r="BK115" s="220">
        <f>ROUND(I115*H115,2)</f>
        <v>0</v>
      </c>
      <c r="BL115" s="19" t="s">
        <v>233</v>
      </c>
      <c r="BM115" s="219" t="s">
        <v>2137</v>
      </c>
    </row>
    <row r="116" s="2" customFormat="1">
      <c r="A116" s="40"/>
      <c r="B116" s="41"/>
      <c r="C116" s="42"/>
      <c r="D116" s="221" t="s">
        <v>142</v>
      </c>
      <c r="E116" s="42"/>
      <c r="F116" s="222" t="s">
        <v>2138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142</v>
      </c>
      <c r="AU116" s="19" t="s">
        <v>83</v>
      </c>
    </row>
    <row r="117" s="2" customFormat="1" ht="24.15" customHeight="1">
      <c r="A117" s="40"/>
      <c r="B117" s="41"/>
      <c r="C117" s="207" t="s">
        <v>8</v>
      </c>
      <c r="D117" s="207" t="s">
        <v>136</v>
      </c>
      <c r="E117" s="208" t="s">
        <v>2139</v>
      </c>
      <c r="F117" s="209" t="s">
        <v>2140</v>
      </c>
      <c r="G117" s="210" t="s">
        <v>211</v>
      </c>
      <c r="H117" s="211">
        <v>3</v>
      </c>
      <c r="I117" s="212"/>
      <c r="J117" s="213">
        <f>ROUND(I117*H117,2)</f>
        <v>0</v>
      </c>
      <c r="K117" s="214"/>
      <c r="L117" s="46"/>
      <c r="M117" s="215" t="s">
        <v>19</v>
      </c>
      <c r="N117" s="216" t="s">
        <v>44</v>
      </c>
      <c r="O117" s="86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9" t="s">
        <v>233</v>
      </c>
      <c r="AT117" s="219" t="s">
        <v>136</v>
      </c>
      <c r="AU117" s="219" t="s">
        <v>83</v>
      </c>
      <c r="AY117" s="19" t="s">
        <v>133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9" t="s">
        <v>81</v>
      </c>
      <c r="BK117" s="220">
        <f>ROUND(I117*H117,2)</f>
        <v>0</v>
      </c>
      <c r="BL117" s="19" t="s">
        <v>233</v>
      </c>
      <c r="BM117" s="219" t="s">
        <v>2141</v>
      </c>
    </row>
    <row r="118" s="2" customFormat="1">
      <c r="A118" s="40"/>
      <c r="B118" s="41"/>
      <c r="C118" s="42"/>
      <c r="D118" s="221" t="s">
        <v>142</v>
      </c>
      <c r="E118" s="42"/>
      <c r="F118" s="222" t="s">
        <v>2142</v>
      </c>
      <c r="G118" s="42"/>
      <c r="H118" s="42"/>
      <c r="I118" s="223"/>
      <c r="J118" s="42"/>
      <c r="K118" s="42"/>
      <c r="L118" s="46"/>
      <c r="M118" s="224"/>
      <c r="N118" s="225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142</v>
      </c>
      <c r="AU118" s="19" t="s">
        <v>83</v>
      </c>
    </row>
    <row r="119" s="2" customFormat="1" ht="24.15" customHeight="1">
      <c r="A119" s="40"/>
      <c r="B119" s="41"/>
      <c r="C119" s="207" t="s">
        <v>214</v>
      </c>
      <c r="D119" s="207" t="s">
        <v>136</v>
      </c>
      <c r="E119" s="208" t="s">
        <v>2143</v>
      </c>
      <c r="F119" s="209" t="s">
        <v>2144</v>
      </c>
      <c r="G119" s="210" t="s">
        <v>217</v>
      </c>
      <c r="H119" s="211">
        <v>23</v>
      </c>
      <c r="I119" s="212"/>
      <c r="J119" s="213">
        <f>ROUND(I119*H119,2)</f>
        <v>0</v>
      </c>
      <c r="K119" s="214"/>
      <c r="L119" s="46"/>
      <c r="M119" s="215" t="s">
        <v>19</v>
      </c>
      <c r="N119" s="216" t="s">
        <v>44</v>
      </c>
      <c r="O119" s="86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9" t="s">
        <v>233</v>
      </c>
      <c r="AT119" s="219" t="s">
        <v>136</v>
      </c>
      <c r="AU119" s="219" t="s">
        <v>83</v>
      </c>
      <c r="AY119" s="19" t="s">
        <v>133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9" t="s">
        <v>81</v>
      </c>
      <c r="BK119" s="220">
        <f>ROUND(I119*H119,2)</f>
        <v>0</v>
      </c>
      <c r="BL119" s="19" t="s">
        <v>233</v>
      </c>
      <c r="BM119" s="219" t="s">
        <v>2145</v>
      </c>
    </row>
    <row r="120" s="2" customFormat="1">
      <c r="A120" s="40"/>
      <c r="B120" s="41"/>
      <c r="C120" s="42"/>
      <c r="D120" s="221" t="s">
        <v>142</v>
      </c>
      <c r="E120" s="42"/>
      <c r="F120" s="222" t="s">
        <v>2146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142</v>
      </c>
      <c r="AU120" s="19" t="s">
        <v>83</v>
      </c>
    </row>
    <row r="121" s="2" customFormat="1" ht="49.05" customHeight="1">
      <c r="A121" s="40"/>
      <c r="B121" s="41"/>
      <c r="C121" s="207" t="s">
        <v>221</v>
      </c>
      <c r="D121" s="207" t="s">
        <v>136</v>
      </c>
      <c r="E121" s="208" t="s">
        <v>2147</v>
      </c>
      <c r="F121" s="209" t="s">
        <v>2148</v>
      </c>
      <c r="G121" s="210" t="s">
        <v>253</v>
      </c>
      <c r="H121" s="211">
        <v>0.012999999999999999</v>
      </c>
      <c r="I121" s="212"/>
      <c r="J121" s="213">
        <f>ROUND(I121*H121,2)</f>
        <v>0</v>
      </c>
      <c r="K121" s="214"/>
      <c r="L121" s="46"/>
      <c r="M121" s="215" t="s">
        <v>19</v>
      </c>
      <c r="N121" s="216" t="s">
        <v>44</v>
      </c>
      <c r="O121" s="86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9" t="s">
        <v>233</v>
      </c>
      <c r="AT121" s="219" t="s">
        <v>136</v>
      </c>
      <c r="AU121" s="219" t="s">
        <v>83</v>
      </c>
      <c r="AY121" s="19" t="s">
        <v>133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9" t="s">
        <v>81</v>
      </c>
      <c r="BK121" s="220">
        <f>ROUND(I121*H121,2)</f>
        <v>0</v>
      </c>
      <c r="BL121" s="19" t="s">
        <v>233</v>
      </c>
      <c r="BM121" s="219" t="s">
        <v>2149</v>
      </c>
    </row>
    <row r="122" s="2" customFormat="1">
      <c r="A122" s="40"/>
      <c r="B122" s="41"/>
      <c r="C122" s="42"/>
      <c r="D122" s="221" t="s">
        <v>142</v>
      </c>
      <c r="E122" s="42"/>
      <c r="F122" s="222" t="s">
        <v>2150</v>
      </c>
      <c r="G122" s="42"/>
      <c r="H122" s="42"/>
      <c r="I122" s="223"/>
      <c r="J122" s="42"/>
      <c r="K122" s="42"/>
      <c r="L122" s="46"/>
      <c r="M122" s="224"/>
      <c r="N122" s="22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142</v>
      </c>
      <c r="AU122" s="19" t="s">
        <v>83</v>
      </c>
    </row>
    <row r="123" s="12" customFormat="1" ht="22.8" customHeight="1">
      <c r="A123" s="12"/>
      <c r="B123" s="191"/>
      <c r="C123" s="192"/>
      <c r="D123" s="193" t="s">
        <v>72</v>
      </c>
      <c r="E123" s="205" t="s">
        <v>2151</v>
      </c>
      <c r="F123" s="205" t="s">
        <v>2152</v>
      </c>
      <c r="G123" s="192"/>
      <c r="H123" s="192"/>
      <c r="I123" s="195"/>
      <c r="J123" s="206">
        <f>BK123</f>
        <v>0</v>
      </c>
      <c r="K123" s="192"/>
      <c r="L123" s="197"/>
      <c r="M123" s="198"/>
      <c r="N123" s="199"/>
      <c r="O123" s="199"/>
      <c r="P123" s="200">
        <f>SUM(P124:P139)</f>
        <v>0</v>
      </c>
      <c r="Q123" s="199"/>
      <c r="R123" s="200">
        <f>SUM(R124:R139)</f>
        <v>0.061839999999999999</v>
      </c>
      <c r="S123" s="199"/>
      <c r="T123" s="201">
        <f>SUM(T124:T139)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2" t="s">
        <v>83</v>
      </c>
      <c r="AT123" s="203" t="s">
        <v>72</v>
      </c>
      <c r="AU123" s="203" t="s">
        <v>81</v>
      </c>
      <c r="AY123" s="202" t="s">
        <v>133</v>
      </c>
      <c r="BK123" s="204">
        <f>SUM(BK124:BK139)</f>
        <v>0</v>
      </c>
    </row>
    <row r="124" s="2" customFormat="1" ht="33" customHeight="1">
      <c r="A124" s="40"/>
      <c r="B124" s="41"/>
      <c r="C124" s="207" t="s">
        <v>226</v>
      </c>
      <c r="D124" s="207" t="s">
        <v>136</v>
      </c>
      <c r="E124" s="208" t="s">
        <v>2153</v>
      </c>
      <c r="F124" s="209" t="s">
        <v>2154</v>
      </c>
      <c r="G124" s="210" t="s">
        <v>217</v>
      </c>
      <c r="H124" s="211">
        <v>20</v>
      </c>
      <c r="I124" s="212"/>
      <c r="J124" s="213">
        <f>ROUND(I124*H124,2)</f>
        <v>0</v>
      </c>
      <c r="K124" s="214"/>
      <c r="L124" s="46"/>
      <c r="M124" s="215" t="s">
        <v>19</v>
      </c>
      <c r="N124" s="216" t="s">
        <v>44</v>
      </c>
      <c r="O124" s="86"/>
      <c r="P124" s="217">
        <f>O124*H124</f>
        <v>0</v>
      </c>
      <c r="Q124" s="217">
        <v>0.00097999999999999997</v>
      </c>
      <c r="R124" s="217">
        <f>Q124*H124</f>
        <v>0.019599999999999999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233</v>
      </c>
      <c r="AT124" s="219" t="s">
        <v>136</v>
      </c>
      <c r="AU124" s="219" t="s">
        <v>83</v>
      </c>
      <c r="AY124" s="19" t="s">
        <v>133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81</v>
      </c>
      <c r="BK124" s="220">
        <f>ROUND(I124*H124,2)</f>
        <v>0</v>
      </c>
      <c r="BL124" s="19" t="s">
        <v>233</v>
      </c>
      <c r="BM124" s="219" t="s">
        <v>2155</v>
      </c>
    </row>
    <row r="125" s="2" customFormat="1">
      <c r="A125" s="40"/>
      <c r="B125" s="41"/>
      <c r="C125" s="42"/>
      <c r="D125" s="221" t="s">
        <v>142</v>
      </c>
      <c r="E125" s="42"/>
      <c r="F125" s="222" t="s">
        <v>2156</v>
      </c>
      <c r="G125" s="42"/>
      <c r="H125" s="42"/>
      <c r="I125" s="223"/>
      <c r="J125" s="42"/>
      <c r="K125" s="42"/>
      <c r="L125" s="46"/>
      <c r="M125" s="224"/>
      <c r="N125" s="22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142</v>
      </c>
      <c r="AU125" s="19" t="s">
        <v>83</v>
      </c>
    </row>
    <row r="126" s="2" customFormat="1" ht="33" customHeight="1">
      <c r="A126" s="40"/>
      <c r="B126" s="41"/>
      <c r="C126" s="207" t="s">
        <v>233</v>
      </c>
      <c r="D126" s="207" t="s">
        <v>136</v>
      </c>
      <c r="E126" s="208" t="s">
        <v>2157</v>
      </c>
      <c r="F126" s="209" t="s">
        <v>2158</v>
      </c>
      <c r="G126" s="210" t="s">
        <v>217</v>
      </c>
      <c r="H126" s="211">
        <v>25</v>
      </c>
      <c r="I126" s="212"/>
      <c r="J126" s="213">
        <f>ROUND(I126*H126,2)</f>
        <v>0</v>
      </c>
      <c r="K126" s="214"/>
      <c r="L126" s="46"/>
      <c r="M126" s="215" t="s">
        <v>19</v>
      </c>
      <c r="N126" s="216" t="s">
        <v>44</v>
      </c>
      <c r="O126" s="86"/>
      <c r="P126" s="217">
        <f>O126*H126</f>
        <v>0</v>
      </c>
      <c r="Q126" s="217">
        <v>0.0012600000000000001</v>
      </c>
      <c r="R126" s="217">
        <f>Q126*H126</f>
        <v>0.0315</v>
      </c>
      <c r="S126" s="217">
        <v>0</v>
      </c>
      <c r="T126" s="218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9" t="s">
        <v>233</v>
      </c>
      <c r="AT126" s="219" t="s">
        <v>136</v>
      </c>
      <c r="AU126" s="219" t="s">
        <v>83</v>
      </c>
      <c r="AY126" s="19" t="s">
        <v>133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9" t="s">
        <v>81</v>
      </c>
      <c r="BK126" s="220">
        <f>ROUND(I126*H126,2)</f>
        <v>0</v>
      </c>
      <c r="BL126" s="19" t="s">
        <v>233</v>
      </c>
      <c r="BM126" s="219" t="s">
        <v>2159</v>
      </c>
    </row>
    <row r="127" s="2" customFormat="1">
      <c r="A127" s="40"/>
      <c r="B127" s="41"/>
      <c r="C127" s="42"/>
      <c r="D127" s="221" t="s">
        <v>142</v>
      </c>
      <c r="E127" s="42"/>
      <c r="F127" s="222" t="s">
        <v>2160</v>
      </c>
      <c r="G127" s="42"/>
      <c r="H127" s="42"/>
      <c r="I127" s="223"/>
      <c r="J127" s="42"/>
      <c r="K127" s="42"/>
      <c r="L127" s="46"/>
      <c r="M127" s="224"/>
      <c r="N127" s="225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142</v>
      </c>
      <c r="AU127" s="19" t="s">
        <v>83</v>
      </c>
    </row>
    <row r="128" s="2" customFormat="1" ht="55.5" customHeight="1">
      <c r="A128" s="40"/>
      <c r="B128" s="41"/>
      <c r="C128" s="207" t="s">
        <v>239</v>
      </c>
      <c r="D128" s="207" t="s">
        <v>136</v>
      </c>
      <c r="E128" s="208" t="s">
        <v>2161</v>
      </c>
      <c r="F128" s="209" t="s">
        <v>2162</v>
      </c>
      <c r="G128" s="210" t="s">
        <v>217</v>
      </c>
      <c r="H128" s="211">
        <v>20</v>
      </c>
      <c r="I128" s="212"/>
      <c r="J128" s="213">
        <f>ROUND(I128*H128,2)</f>
        <v>0</v>
      </c>
      <c r="K128" s="214"/>
      <c r="L128" s="46"/>
      <c r="M128" s="215" t="s">
        <v>19</v>
      </c>
      <c r="N128" s="216" t="s">
        <v>44</v>
      </c>
      <c r="O128" s="86"/>
      <c r="P128" s="217">
        <f>O128*H128</f>
        <v>0</v>
      </c>
      <c r="Q128" s="217">
        <v>0.00012</v>
      </c>
      <c r="R128" s="217">
        <f>Q128*H128</f>
        <v>0.0024000000000000002</v>
      </c>
      <c r="S128" s="217">
        <v>0</v>
      </c>
      <c r="T128" s="21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9" t="s">
        <v>233</v>
      </c>
      <c r="AT128" s="219" t="s">
        <v>136</v>
      </c>
      <c r="AU128" s="219" t="s">
        <v>83</v>
      </c>
      <c r="AY128" s="19" t="s">
        <v>133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9" t="s">
        <v>81</v>
      </c>
      <c r="BK128" s="220">
        <f>ROUND(I128*H128,2)</f>
        <v>0</v>
      </c>
      <c r="BL128" s="19" t="s">
        <v>233</v>
      </c>
      <c r="BM128" s="219" t="s">
        <v>2163</v>
      </c>
    </row>
    <row r="129" s="2" customFormat="1">
      <c r="A129" s="40"/>
      <c r="B129" s="41"/>
      <c r="C129" s="42"/>
      <c r="D129" s="221" t="s">
        <v>142</v>
      </c>
      <c r="E129" s="42"/>
      <c r="F129" s="222" t="s">
        <v>2164</v>
      </c>
      <c r="G129" s="42"/>
      <c r="H129" s="42"/>
      <c r="I129" s="223"/>
      <c r="J129" s="42"/>
      <c r="K129" s="42"/>
      <c r="L129" s="46"/>
      <c r="M129" s="224"/>
      <c r="N129" s="225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142</v>
      </c>
      <c r="AU129" s="19" t="s">
        <v>83</v>
      </c>
    </row>
    <row r="130" s="2" customFormat="1" ht="55.5" customHeight="1">
      <c r="A130" s="40"/>
      <c r="B130" s="41"/>
      <c r="C130" s="207" t="s">
        <v>244</v>
      </c>
      <c r="D130" s="207" t="s">
        <v>136</v>
      </c>
      <c r="E130" s="208" t="s">
        <v>2165</v>
      </c>
      <c r="F130" s="209" t="s">
        <v>2166</v>
      </c>
      <c r="G130" s="210" t="s">
        <v>217</v>
      </c>
      <c r="H130" s="211">
        <v>25</v>
      </c>
      <c r="I130" s="212"/>
      <c r="J130" s="213">
        <f>ROUND(I130*H130,2)</f>
        <v>0</v>
      </c>
      <c r="K130" s="214"/>
      <c r="L130" s="46"/>
      <c r="M130" s="215" t="s">
        <v>19</v>
      </c>
      <c r="N130" s="216" t="s">
        <v>44</v>
      </c>
      <c r="O130" s="86"/>
      <c r="P130" s="217">
        <f>O130*H130</f>
        <v>0</v>
      </c>
      <c r="Q130" s="217">
        <v>0.00024000000000000001</v>
      </c>
      <c r="R130" s="217">
        <f>Q130*H130</f>
        <v>0.0060000000000000001</v>
      </c>
      <c r="S130" s="217">
        <v>0</v>
      </c>
      <c r="T130" s="218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9" t="s">
        <v>233</v>
      </c>
      <c r="AT130" s="219" t="s">
        <v>136</v>
      </c>
      <c r="AU130" s="219" t="s">
        <v>83</v>
      </c>
      <c r="AY130" s="19" t="s">
        <v>133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9" t="s">
        <v>81</v>
      </c>
      <c r="BK130" s="220">
        <f>ROUND(I130*H130,2)</f>
        <v>0</v>
      </c>
      <c r="BL130" s="19" t="s">
        <v>233</v>
      </c>
      <c r="BM130" s="219" t="s">
        <v>2167</v>
      </c>
    </row>
    <row r="131" s="2" customFormat="1">
      <c r="A131" s="40"/>
      <c r="B131" s="41"/>
      <c r="C131" s="42"/>
      <c r="D131" s="221" t="s">
        <v>142</v>
      </c>
      <c r="E131" s="42"/>
      <c r="F131" s="222" t="s">
        <v>2168</v>
      </c>
      <c r="G131" s="42"/>
      <c r="H131" s="42"/>
      <c r="I131" s="223"/>
      <c r="J131" s="42"/>
      <c r="K131" s="42"/>
      <c r="L131" s="46"/>
      <c r="M131" s="224"/>
      <c r="N131" s="225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142</v>
      </c>
      <c r="AU131" s="19" t="s">
        <v>83</v>
      </c>
    </row>
    <row r="132" s="2" customFormat="1" ht="24.15" customHeight="1">
      <c r="A132" s="40"/>
      <c r="B132" s="41"/>
      <c r="C132" s="207" t="s">
        <v>250</v>
      </c>
      <c r="D132" s="207" t="s">
        <v>136</v>
      </c>
      <c r="E132" s="208" t="s">
        <v>2169</v>
      </c>
      <c r="F132" s="209" t="s">
        <v>2170</v>
      </c>
      <c r="G132" s="210" t="s">
        <v>211</v>
      </c>
      <c r="H132" s="211">
        <v>6</v>
      </c>
      <c r="I132" s="212"/>
      <c r="J132" s="213">
        <f>ROUND(I132*H132,2)</f>
        <v>0</v>
      </c>
      <c r="K132" s="214"/>
      <c r="L132" s="46"/>
      <c r="M132" s="215" t="s">
        <v>19</v>
      </c>
      <c r="N132" s="216" t="s">
        <v>44</v>
      </c>
      <c r="O132" s="86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9" t="s">
        <v>233</v>
      </c>
      <c r="AT132" s="219" t="s">
        <v>136</v>
      </c>
      <c r="AU132" s="219" t="s">
        <v>83</v>
      </c>
      <c r="AY132" s="19" t="s">
        <v>133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9" t="s">
        <v>81</v>
      </c>
      <c r="BK132" s="220">
        <f>ROUND(I132*H132,2)</f>
        <v>0</v>
      </c>
      <c r="BL132" s="19" t="s">
        <v>233</v>
      </c>
      <c r="BM132" s="219" t="s">
        <v>2171</v>
      </c>
    </row>
    <row r="133" s="2" customFormat="1">
      <c r="A133" s="40"/>
      <c r="B133" s="41"/>
      <c r="C133" s="42"/>
      <c r="D133" s="221" t="s">
        <v>142</v>
      </c>
      <c r="E133" s="42"/>
      <c r="F133" s="222" t="s">
        <v>2172</v>
      </c>
      <c r="G133" s="42"/>
      <c r="H133" s="42"/>
      <c r="I133" s="223"/>
      <c r="J133" s="42"/>
      <c r="K133" s="42"/>
      <c r="L133" s="46"/>
      <c r="M133" s="224"/>
      <c r="N133" s="225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142</v>
      </c>
      <c r="AU133" s="19" t="s">
        <v>83</v>
      </c>
    </row>
    <row r="134" s="2" customFormat="1" ht="16.5" customHeight="1">
      <c r="A134" s="40"/>
      <c r="B134" s="41"/>
      <c r="C134" s="207" t="s">
        <v>256</v>
      </c>
      <c r="D134" s="207" t="s">
        <v>136</v>
      </c>
      <c r="E134" s="208" t="s">
        <v>2173</v>
      </c>
      <c r="F134" s="209" t="s">
        <v>2174</v>
      </c>
      <c r="G134" s="210" t="s">
        <v>211</v>
      </c>
      <c r="H134" s="211">
        <v>2</v>
      </c>
      <c r="I134" s="212"/>
      <c r="J134" s="213">
        <f>ROUND(I134*H134,2)</f>
        <v>0</v>
      </c>
      <c r="K134" s="214"/>
      <c r="L134" s="46"/>
      <c r="M134" s="215" t="s">
        <v>19</v>
      </c>
      <c r="N134" s="216" t="s">
        <v>44</v>
      </c>
      <c r="O134" s="86"/>
      <c r="P134" s="217">
        <f>O134*H134</f>
        <v>0</v>
      </c>
      <c r="Q134" s="217">
        <v>0.00072000000000000005</v>
      </c>
      <c r="R134" s="217">
        <f>Q134*H134</f>
        <v>0.0014400000000000001</v>
      </c>
      <c r="S134" s="217">
        <v>0</v>
      </c>
      <c r="T134" s="218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9" t="s">
        <v>233</v>
      </c>
      <c r="AT134" s="219" t="s">
        <v>136</v>
      </c>
      <c r="AU134" s="219" t="s">
        <v>83</v>
      </c>
      <c r="AY134" s="19" t="s">
        <v>133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9" t="s">
        <v>81</v>
      </c>
      <c r="BK134" s="220">
        <f>ROUND(I134*H134,2)</f>
        <v>0</v>
      </c>
      <c r="BL134" s="19" t="s">
        <v>233</v>
      </c>
      <c r="BM134" s="219" t="s">
        <v>2175</v>
      </c>
    </row>
    <row r="135" s="2" customFormat="1">
      <c r="A135" s="40"/>
      <c r="B135" s="41"/>
      <c r="C135" s="42"/>
      <c r="D135" s="221" t="s">
        <v>142</v>
      </c>
      <c r="E135" s="42"/>
      <c r="F135" s="222" t="s">
        <v>2176</v>
      </c>
      <c r="G135" s="42"/>
      <c r="H135" s="42"/>
      <c r="I135" s="223"/>
      <c r="J135" s="42"/>
      <c r="K135" s="42"/>
      <c r="L135" s="46"/>
      <c r="M135" s="224"/>
      <c r="N135" s="225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142</v>
      </c>
      <c r="AU135" s="19" t="s">
        <v>83</v>
      </c>
    </row>
    <row r="136" s="2" customFormat="1" ht="37.8" customHeight="1">
      <c r="A136" s="40"/>
      <c r="B136" s="41"/>
      <c r="C136" s="207" t="s">
        <v>7</v>
      </c>
      <c r="D136" s="207" t="s">
        <v>136</v>
      </c>
      <c r="E136" s="208" t="s">
        <v>2177</v>
      </c>
      <c r="F136" s="209" t="s">
        <v>2178</v>
      </c>
      <c r="G136" s="210" t="s">
        <v>217</v>
      </c>
      <c r="H136" s="211">
        <v>45</v>
      </c>
      <c r="I136" s="212"/>
      <c r="J136" s="213">
        <f>ROUND(I136*H136,2)</f>
        <v>0</v>
      </c>
      <c r="K136" s="214"/>
      <c r="L136" s="46"/>
      <c r="M136" s="215" t="s">
        <v>19</v>
      </c>
      <c r="N136" s="216" t="s">
        <v>44</v>
      </c>
      <c r="O136" s="86"/>
      <c r="P136" s="217">
        <f>O136*H136</f>
        <v>0</v>
      </c>
      <c r="Q136" s="217">
        <v>2.0000000000000002E-05</v>
      </c>
      <c r="R136" s="217">
        <f>Q136*H136</f>
        <v>0.00090000000000000008</v>
      </c>
      <c r="S136" s="217">
        <v>0</v>
      </c>
      <c r="T136" s="218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9" t="s">
        <v>233</v>
      </c>
      <c r="AT136" s="219" t="s">
        <v>136</v>
      </c>
      <c r="AU136" s="219" t="s">
        <v>83</v>
      </c>
      <c r="AY136" s="19" t="s">
        <v>133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9" t="s">
        <v>81</v>
      </c>
      <c r="BK136" s="220">
        <f>ROUND(I136*H136,2)</f>
        <v>0</v>
      </c>
      <c r="BL136" s="19" t="s">
        <v>233</v>
      </c>
      <c r="BM136" s="219" t="s">
        <v>2179</v>
      </c>
    </row>
    <row r="137" s="2" customFormat="1">
      <c r="A137" s="40"/>
      <c r="B137" s="41"/>
      <c r="C137" s="42"/>
      <c r="D137" s="221" t="s">
        <v>142</v>
      </c>
      <c r="E137" s="42"/>
      <c r="F137" s="222" t="s">
        <v>2180</v>
      </c>
      <c r="G137" s="42"/>
      <c r="H137" s="42"/>
      <c r="I137" s="223"/>
      <c r="J137" s="42"/>
      <c r="K137" s="42"/>
      <c r="L137" s="46"/>
      <c r="M137" s="224"/>
      <c r="N137" s="225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142</v>
      </c>
      <c r="AU137" s="19" t="s">
        <v>83</v>
      </c>
    </row>
    <row r="138" s="2" customFormat="1" ht="44.25" customHeight="1">
      <c r="A138" s="40"/>
      <c r="B138" s="41"/>
      <c r="C138" s="207" t="s">
        <v>270</v>
      </c>
      <c r="D138" s="207" t="s">
        <v>136</v>
      </c>
      <c r="E138" s="208" t="s">
        <v>2181</v>
      </c>
      <c r="F138" s="209" t="s">
        <v>2182</v>
      </c>
      <c r="G138" s="210" t="s">
        <v>253</v>
      </c>
      <c r="H138" s="211">
        <v>0.062</v>
      </c>
      <c r="I138" s="212"/>
      <c r="J138" s="213">
        <f>ROUND(I138*H138,2)</f>
        <v>0</v>
      </c>
      <c r="K138" s="214"/>
      <c r="L138" s="46"/>
      <c r="M138" s="215" t="s">
        <v>19</v>
      </c>
      <c r="N138" s="216" t="s">
        <v>44</v>
      </c>
      <c r="O138" s="86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9" t="s">
        <v>233</v>
      </c>
      <c r="AT138" s="219" t="s">
        <v>136</v>
      </c>
      <c r="AU138" s="219" t="s">
        <v>83</v>
      </c>
      <c r="AY138" s="19" t="s">
        <v>133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9" t="s">
        <v>81</v>
      </c>
      <c r="BK138" s="220">
        <f>ROUND(I138*H138,2)</f>
        <v>0</v>
      </c>
      <c r="BL138" s="19" t="s">
        <v>233</v>
      </c>
      <c r="BM138" s="219" t="s">
        <v>2183</v>
      </c>
    </row>
    <row r="139" s="2" customFormat="1">
      <c r="A139" s="40"/>
      <c r="B139" s="41"/>
      <c r="C139" s="42"/>
      <c r="D139" s="221" t="s">
        <v>142</v>
      </c>
      <c r="E139" s="42"/>
      <c r="F139" s="222" t="s">
        <v>2184</v>
      </c>
      <c r="G139" s="42"/>
      <c r="H139" s="42"/>
      <c r="I139" s="223"/>
      <c r="J139" s="42"/>
      <c r="K139" s="42"/>
      <c r="L139" s="46"/>
      <c r="M139" s="224"/>
      <c r="N139" s="225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142</v>
      </c>
      <c r="AU139" s="19" t="s">
        <v>83</v>
      </c>
    </row>
    <row r="140" s="12" customFormat="1" ht="22.8" customHeight="1">
      <c r="A140" s="12"/>
      <c r="B140" s="191"/>
      <c r="C140" s="192"/>
      <c r="D140" s="193" t="s">
        <v>72</v>
      </c>
      <c r="E140" s="205" t="s">
        <v>2185</v>
      </c>
      <c r="F140" s="205" t="s">
        <v>2186</v>
      </c>
      <c r="G140" s="192"/>
      <c r="H140" s="192"/>
      <c r="I140" s="195"/>
      <c r="J140" s="206">
        <f>BK140</f>
        <v>0</v>
      </c>
      <c r="K140" s="192"/>
      <c r="L140" s="197"/>
      <c r="M140" s="198"/>
      <c r="N140" s="199"/>
      <c r="O140" s="199"/>
      <c r="P140" s="200">
        <f>SUM(P141:P153)</f>
        <v>0</v>
      </c>
      <c r="Q140" s="199"/>
      <c r="R140" s="200">
        <f>SUM(R141:R153)</f>
        <v>0.047740000000000005</v>
      </c>
      <c r="S140" s="199"/>
      <c r="T140" s="201">
        <f>SUM(T141:T153)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2" t="s">
        <v>83</v>
      </c>
      <c r="AT140" s="203" t="s">
        <v>72</v>
      </c>
      <c r="AU140" s="203" t="s">
        <v>81</v>
      </c>
      <c r="AY140" s="202" t="s">
        <v>133</v>
      </c>
      <c r="BK140" s="204">
        <f>SUM(BK141:BK153)</f>
        <v>0</v>
      </c>
    </row>
    <row r="141" s="2" customFormat="1" ht="37.8" customHeight="1">
      <c r="A141" s="40"/>
      <c r="B141" s="41"/>
      <c r="C141" s="207" t="s">
        <v>276</v>
      </c>
      <c r="D141" s="207" t="s">
        <v>136</v>
      </c>
      <c r="E141" s="208" t="s">
        <v>2187</v>
      </c>
      <c r="F141" s="209" t="s">
        <v>2188</v>
      </c>
      <c r="G141" s="210" t="s">
        <v>242</v>
      </c>
      <c r="H141" s="211">
        <v>2</v>
      </c>
      <c r="I141" s="212"/>
      <c r="J141" s="213">
        <f>ROUND(I141*H141,2)</f>
        <v>0</v>
      </c>
      <c r="K141" s="214"/>
      <c r="L141" s="46"/>
      <c r="M141" s="215" t="s">
        <v>19</v>
      </c>
      <c r="N141" s="216" t="s">
        <v>44</v>
      </c>
      <c r="O141" s="86"/>
      <c r="P141" s="217">
        <f>O141*H141</f>
        <v>0</v>
      </c>
      <c r="Q141" s="217">
        <v>0.014970000000000001</v>
      </c>
      <c r="R141" s="217">
        <f>Q141*H141</f>
        <v>0.029940000000000001</v>
      </c>
      <c r="S141" s="217">
        <v>0</v>
      </c>
      <c r="T141" s="21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9" t="s">
        <v>233</v>
      </c>
      <c r="AT141" s="219" t="s">
        <v>136</v>
      </c>
      <c r="AU141" s="219" t="s">
        <v>83</v>
      </c>
      <c r="AY141" s="19" t="s">
        <v>133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9" t="s">
        <v>81</v>
      </c>
      <c r="BK141" s="220">
        <f>ROUND(I141*H141,2)</f>
        <v>0</v>
      </c>
      <c r="BL141" s="19" t="s">
        <v>233</v>
      </c>
      <c r="BM141" s="219" t="s">
        <v>2189</v>
      </c>
    </row>
    <row r="142" s="2" customFormat="1">
      <c r="A142" s="40"/>
      <c r="B142" s="41"/>
      <c r="C142" s="42"/>
      <c r="D142" s="221" t="s">
        <v>142</v>
      </c>
      <c r="E142" s="42"/>
      <c r="F142" s="222" t="s">
        <v>2190</v>
      </c>
      <c r="G142" s="42"/>
      <c r="H142" s="42"/>
      <c r="I142" s="223"/>
      <c r="J142" s="42"/>
      <c r="K142" s="42"/>
      <c r="L142" s="46"/>
      <c r="M142" s="224"/>
      <c r="N142" s="225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142</v>
      </c>
      <c r="AU142" s="19" t="s">
        <v>83</v>
      </c>
    </row>
    <row r="143" s="2" customFormat="1" ht="24.15" customHeight="1">
      <c r="A143" s="40"/>
      <c r="B143" s="41"/>
      <c r="C143" s="207" t="s">
        <v>283</v>
      </c>
      <c r="D143" s="207" t="s">
        <v>136</v>
      </c>
      <c r="E143" s="208" t="s">
        <v>2191</v>
      </c>
      <c r="F143" s="209" t="s">
        <v>2192</v>
      </c>
      <c r="G143" s="210" t="s">
        <v>242</v>
      </c>
      <c r="H143" s="211">
        <v>1</v>
      </c>
      <c r="I143" s="212"/>
      <c r="J143" s="213">
        <f>ROUND(I143*H143,2)</f>
        <v>0</v>
      </c>
      <c r="K143" s="214"/>
      <c r="L143" s="46"/>
      <c r="M143" s="215" t="s">
        <v>19</v>
      </c>
      <c r="N143" s="216" t="s">
        <v>44</v>
      </c>
      <c r="O143" s="86"/>
      <c r="P143" s="217">
        <f>O143*H143</f>
        <v>0</v>
      </c>
      <c r="Q143" s="217">
        <v>0.010659999999999999</v>
      </c>
      <c r="R143" s="217">
        <f>Q143*H143</f>
        <v>0.010659999999999999</v>
      </c>
      <c r="S143" s="217">
        <v>0</v>
      </c>
      <c r="T143" s="21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9" t="s">
        <v>140</v>
      </c>
      <c r="AT143" s="219" t="s">
        <v>136</v>
      </c>
      <c r="AU143" s="219" t="s">
        <v>83</v>
      </c>
      <c r="AY143" s="19" t="s">
        <v>133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9" t="s">
        <v>81</v>
      </c>
      <c r="BK143" s="220">
        <f>ROUND(I143*H143,2)</f>
        <v>0</v>
      </c>
      <c r="BL143" s="19" t="s">
        <v>140</v>
      </c>
      <c r="BM143" s="219" t="s">
        <v>2193</v>
      </c>
    </row>
    <row r="144" s="2" customFormat="1">
      <c r="A144" s="40"/>
      <c r="B144" s="41"/>
      <c r="C144" s="42"/>
      <c r="D144" s="221" t="s">
        <v>142</v>
      </c>
      <c r="E144" s="42"/>
      <c r="F144" s="222" t="s">
        <v>2194</v>
      </c>
      <c r="G144" s="42"/>
      <c r="H144" s="42"/>
      <c r="I144" s="223"/>
      <c r="J144" s="42"/>
      <c r="K144" s="42"/>
      <c r="L144" s="46"/>
      <c r="M144" s="224"/>
      <c r="N144" s="225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142</v>
      </c>
      <c r="AU144" s="19" t="s">
        <v>83</v>
      </c>
    </row>
    <row r="145" s="2" customFormat="1" ht="24.15" customHeight="1">
      <c r="A145" s="40"/>
      <c r="B145" s="41"/>
      <c r="C145" s="207" t="s">
        <v>289</v>
      </c>
      <c r="D145" s="207" t="s">
        <v>136</v>
      </c>
      <c r="E145" s="208" t="s">
        <v>2195</v>
      </c>
      <c r="F145" s="209" t="s">
        <v>2196</v>
      </c>
      <c r="G145" s="210" t="s">
        <v>242</v>
      </c>
      <c r="H145" s="211">
        <v>6</v>
      </c>
      <c r="I145" s="212"/>
      <c r="J145" s="213">
        <f>ROUND(I145*H145,2)</f>
        <v>0</v>
      </c>
      <c r="K145" s="214"/>
      <c r="L145" s="46"/>
      <c r="M145" s="215" t="s">
        <v>19</v>
      </c>
      <c r="N145" s="216" t="s">
        <v>44</v>
      </c>
      <c r="O145" s="86"/>
      <c r="P145" s="217">
        <f>O145*H145</f>
        <v>0</v>
      </c>
      <c r="Q145" s="217">
        <v>0.00024000000000000001</v>
      </c>
      <c r="R145" s="217">
        <f>Q145*H145</f>
        <v>0.0014400000000000001</v>
      </c>
      <c r="S145" s="217">
        <v>0</v>
      </c>
      <c r="T145" s="21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9" t="s">
        <v>233</v>
      </c>
      <c r="AT145" s="219" t="s">
        <v>136</v>
      </c>
      <c r="AU145" s="219" t="s">
        <v>83</v>
      </c>
      <c r="AY145" s="19" t="s">
        <v>133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9" t="s">
        <v>81</v>
      </c>
      <c r="BK145" s="220">
        <f>ROUND(I145*H145,2)</f>
        <v>0</v>
      </c>
      <c r="BL145" s="19" t="s">
        <v>233</v>
      </c>
      <c r="BM145" s="219" t="s">
        <v>2197</v>
      </c>
    </row>
    <row r="146" s="2" customFormat="1">
      <c r="A146" s="40"/>
      <c r="B146" s="41"/>
      <c r="C146" s="42"/>
      <c r="D146" s="221" t="s">
        <v>142</v>
      </c>
      <c r="E146" s="42"/>
      <c r="F146" s="222" t="s">
        <v>2198</v>
      </c>
      <c r="G146" s="42"/>
      <c r="H146" s="42"/>
      <c r="I146" s="223"/>
      <c r="J146" s="42"/>
      <c r="K146" s="42"/>
      <c r="L146" s="46"/>
      <c r="M146" s="224"/>
      <c r="N146" s="225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142</v>
      </c>
      <c r="AU146" s="19" t="s">
        <v>83</v>
      </c>
    </row>
    <row r="147" s="2" customFormat="1" ht="21.75" customHeight="1">
      <c r="A147" s="40"/>
      <c r="B147" s="41"/>
      <c r="C147" s="207" t="s">
        <v>297</v>
      </c>
      <c r="D147" s="207" t="s">
        <v>136</v>
      </c>
      <c r="E147" s="208" t="s">
        <v>2199</v>
      </c>
      <c r="F147" s="209" t="s">
        <v>2200</v>
      </c>
      <c r="G147" s="210" t="s">
        <v>242</v>
      </c>
      <c r="H147" s="211">
        <v>2</v>
      </c>
      <c r="I147" s="212"/>
      <c r="J147" s="213">
        <f>ROUND(I147*H147,2)</f>
        <v>0</v>
      </c>
      <c r="K147" s="214"/>
      <c r="L147" s="46"/>
      <c r="M147" s="215" t="s">
        <v>19</v>
      </c>
      <c r="N147" s="216" t="s">
        <v>44</v>
      </c>
      <c r="O147" s="86"/>
      <c r="P147" s="217">
        <f>O147*H147</f>
        <v>0</v>
      </c>
      <c r="Q147" s="217">
        <v>0.0018</v>
      </c>
      <c r="R147" s="217">
        <f>Q147*H147</f>
        <v>0.0035999999999999999</v>
      </c>
      <c r="S147" s="217">
        <v>0</v>
      </c>
      <c r="T147" s="21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9" t="s">
        <v>233</v>
      </c>
      <c r="AT147" s="219" t="s">
        <v>136</v>
      </c>
      <c r="AU147" s="219" t="s">
        <v>83</v>
      </c>
      <c r="AY147" s="19" t="s">
        <v>133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9" t="s">
        <v>81</v>
      </c>
      <c r="BK147" s="220">
        <f>ROUND(I147*H147,2)</f>
        <v>0</v>
      </c>
      <c r="BL147" s="19" t="s">
        <v>233</v>
      </c>
      <c r="BM147" s="219" t="s">
        <v>2201</v>
      </c>
    </row>
    <row r="148" s="2" customFormat="1">
      <c r="A148" s="40"/>
      <c r="B148" s="41"/>
      <c r="C148" s="42"/>
      <c r="D148" s="221" t="s">
        <v>142</v>
      </c>
      <c r="E148" s="42"/>
      <c r="F148" s="222" t="s">
        <v>2202</v>
      </c>
      <c r="G148" s="42"/>
      <c r="H148" s="42"/>
      <c r="I148" s="223"/>
      <c r="J148" s="42"/>
      <c r="K148" s="42"/>
      <c r="L148" s="46"/>
      <c r="M148" s="224"/>
      <c r="N148" s="225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142</v>
      </c>
      <c r="AU148" s="19" t="s">
        <v>83</v>
      </c>
    </row>
    <row r="149" s="2" customFormat="1" ht="33" customHeight="1">
      <c r="A149" s="40"/>
      <c r="B149" s="41"/>
      <c r="C149" s="207" t="s">
        <v>467</v>
      </c>
      <c r="D149" s="207" t="s">
        <v>136</v>
      </c>
      <c r="E149" s="208" t="s">
        <v>2203</v>
      </c>
      <c r="F149" s="209" t="s">
        <v>2204</v>
      </c>
      <c r="G149" s="210" t="s">
        <v>211</v>
      </c>
      <c r="H149" s="211">
        <v>2</v>
      </c>
      <c r="I149" s="212"/>
      <c r="J149" s="213">
        <f>ROUND(I149*H149,2)</f>
        <v>0</v>
      </c>
      <c r="K149" s="214"/>
      <c r="L149" s="46"/>
      <c r="M149" s="215" t="s">
        <v>19</v>
      </c>
      <c r="N149" s="216" t="s">
        <v>44</v>
      </c>
      <c r="O149" s="86"/>
      <c r="P149" s="217">
        <f>O149*H149</f>
        <v>0</v>
      </c>
      <c r="Q149" s="217">
        <v>0.00014999999999999999</v>
      </c>
      <c r="R149" s="217">
        <f>Q149*H149</f>
        <v>0.00029999999999999997</v>
      </c>
      <c r="S149" s="217">
        <v>0</v>
      </c>
      <c r="T149" s="21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9" t="s">
        <v>233</v>
      </c>
      <c r="AT149" s="219" t="s">
        <v>136</v>
      </c>
      <c r="AU149" s="219" t="s">
        <v>83</v>
      </c>
      <c r="AY149" s="19" t="s">
        <v>133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9" t="s">
        <v>81</v>
      </c>
      <c r="BK149" s="220">
        <f>ROUND(I149*H149,2)</f>
        <v>0</v>
      </c>
      <c r="BL149" s="19" t="s">
        <v>233</v>
      </c>
      <c r="BM149" s="219" t="s">
        <v>2205</v>
      </c>
    </row>
    <row r="150" s="2" customFormat="1">
      <c r="A150" s="40"/>
      <c r="B150" s="41"/>
      <c r="C150" s="42"/>
      <c r="D150" s="221" t="s">
        <v>142</v>
      </c>
      <c r="E150" s="42"/>
      <c r="F150" s="222" t="s">
        <v>2206</v>
      </c>
      <c r="G150" s="42"/>
      <c r="H150" s="42"/>
      <c r="I150" s="223"/>
      <c r="J150" s="42"/>
      <c r="K150" s="42"/>
      <c r="L150" s="46"/>
      <c r="M150" s="224"/>
      <c r="N150" s="225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142</v>
      </c>
      <c r="AU150" s="19" t="s">
        <v>83</v>
      </c>
    </row>
    <row r="151" s="2" customFormat="1" ht="24.15" customHeight="1">
      <c r="A151" s="40"/>
      <c r="B151" s="41"/>
      <c r="C151" s="262" t="s">
        <v>473</v>
      </c>
      <c r="D151" s="262" t="s">
        <v>363</v>
      </c>
      <c r="E151" s="263" t="s">
        <v>2207</v>
      </c>
      <c r="F151" s="264" t="s">
        <v>2208</v>
      </c>
      <c r="G151" s="265" t="s">
        <v>211</v>
      </c>
      <c r="H151" s="266">
        <v>2</v>
      </c>
      <c r="I151" s="267"/>
      <c r="J151" s="268">
        <f>ROUND(I151*H151,2)</f>
        <v>0</v>
      </c>
      <c r="K151" s="269"/>
      <c r="L151" s="270"/>
      <c r="M151" s="271" t="s">
        <v>19</v>
      </c>
      <c r="N151" s="272" t="s">
        <v>44</v>
      </c>
      <c r="O151" s="86"/>
      <c r="P151" s="217">
        <f>O151*H151</f>
        <v>0</v>
      </c>
      <c r="Q151" s="217">
        <v>0.00089999999999999998</v>
      </c>
      <c r="R151" s="217">
        <f>Q151*H151</f>
        <v>0.0018</v>
      </c>
      <c r="S151" s="217">
        <v>0</v>
      </c>
      <c r="T151" s="218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9" t="s">
        <v>499</v>
      </c>
      <c r="AT151" s="219" t="s">
        <v>363</v>
      </c>
      <c r="AU151" s="219" t="s">
        <v>83</v>
      </c>
      <c r="AY151" s="19" t="s">
        <v>133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9" t="s">
        <v>81</v>
      </c>
      <c r="BK151" s="220">
        <f>ROUND(I151*H151,2)</f>
        <v>0</v>
      </c>
      <c r="BL151" s="19" t="s">
        <v>233</v>
      </c>
      <c r="BM151" s="219" t="s">
        <v>2209</v>
      </c>
    </row>
    <row r="152" s="2" customFormat="1" ht="49.05" customHeight="1">
      <c r="A152" s="40"/>
      <c r="B152" s="41"/>
      <c r="C152" s="207" t="s">
        <v>480</v>
      </c>
      <c r="D152" s="207" t="s">
        <v>136</v>
      </c>
      <c r="E152" s="208" t="s">
        <v>2210</v>
      </c>
      <c r="F152" s="209" t="s">
        <v>2211</v>
      </c>
      <c r="G152" s="210" t="s">
        <v>253</v>
      </c>
      <c r="H152" s="211">
        <v>0.036999999999999998</v>
      </c>
      <c r="I152" s="212"/>
      <c r="J152" s="213">
        <f>ROUND(I152*H152,2)</f>
        <v>0</v>
      </c>
      <c r="K152" s="214"/>
      <c r="L152" s="46"/>
      <c r="M152" s="215" t="s">
        <v>19</v>
      </c>
      <c r="N152" s="216" t="s">
        <v>44</v>
      </c>
      <c r="O152" s="86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9" t="s">
        <v>233</v>
      </c>
      <c r="AT152" s="219" t="s">
        <v>136</v>
      </c>
      <c r="AU152" s="219" t="s">
        <v>83</v>
      </c>
      <c r="AY152" s="19" t="s">
        <v>133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9" t="s">
        <v>81</v>
      </c>
      <c r="BK152" s="220">
        <f>ROUND(I152*H152,2)</f>
        <v>0</v>
      </c>
      <c r="BL152" s="19" t="s">
        <v>233</v>
      </c>
      <c r="BM152" s="219" t="s">
        <v>2212</v>
      </c>
    </row>
    <row r="153" s="2" customFormat="1">
      <c r="A153" s="40"/>
      <c r="B153" s="41"/>
      <c r="C153" s="42"/>
      <c r="D153" s="221" t="s">
        <v>142</v>
      </c>
      <c r="E153" s="42"/>
      <c r="F153" s="222" t="s">
        <v>2213</v>
      </c>
      <c r="G153" s="42"/>
      <c r="H153" s="42"/>
      <c r="I153" s="223"/>
      <c r="J153" s="42"/>
      <c r="K153" s="42"/>
      <c r="L153" s="46"/>
      <c r="M153" s="273"/>
      <c r="N153" s="274"/>
      <c r="O153" s="275"/>
      <c r="P153" s="275"/>
      <c r="Q153" s="275"/>
      <c r="R153" s="275"/>
      <c r="S153" s="275"/>
      <c r="T153" s="276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142</v>
      </c>
      <c r="AU153" s="19" t="s">
        <v>83</v>
      </c>
    </row>
    <row r="154" s="2" customFormat="1" ht="6.96" customHeight="1">
      <c r="A154" s="40"/>
      <c r="B154" s="61"/>
      <c r="C154" s="62"/>
      <c r="D154" s="62"/>
      <c r="E154" s="62"/>
      <c r="F154" s="62"/>
      <c r="G154" s="62"/>
      <c r="H154" s="62"/>
      <c r="I154" s="62"/>
      <c r="J154" s="62"/>
      <c r="K154" s="62"/>
      <c r="L154" s="46"/>
      <c r="M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</row>
  </sheetData>
  <sheetProtection sheet="1" autoFilter="0" formatColumns="0" formatRows="0" objects="1" scenarios="1" spinCount="100000" saltValue="7QTIn3l8KwcWvYhgEZgT0lwe2dWfZLYcT7vkX/mgk6q/7ehCxg7PAjXQMwfu1JW+g/hcT44ECNmq6+69rlkNXg==" hashValue="lNX9sJkeX7/ljh4Fz8y7+6Ow3nT4ZyDFn6+4pzTMGmqxT5GoOHxMc1TeDq9Rp8fJngB/0hNiW/lE2SyAx67gSA==" algorithmName="SHA-512" password="CC35"/>
  <autoFilter ref="C86:K153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1/974032143"/>
    <hyperlink ref="F93" r:id="rId2" display="https://podminky.urs.cz/item/CS_URS_2024_01/974032164"/>
    <hyperlink ref="F95" r:id="rId3" display="https://podminky.urs.cz/item/CS_URS_2024_01/977151115"/>
    <hyperlink ref="F97" r:id="rId4" display="https://podminky.urs.cz/item/CS_URS_2024_01/977151122"/>
    <hyperlink ref="F100" r:id="rId5" display="https://podminky.urs.cz/item/CS_URS_2024_01/997013501.1"/>
    <hyperlink ref="F102" r:id="rId6" display="https://podminky.urs.cz/item/CS_URS_2023_01/997013509.1"/>
    <hyperlink ref="F105" r:id="rId7" display="https://podminky.urs.cz/item/CS_URS_2024_01/997013609"/>
    <hyperlink ref="F108" r:id="rId8" display="https://podminky.urs.cz/item/CS_URS_2024_01/998276101"/>
    <hyperlink ref="F112" r:id="rId9" display="https://podminky.urs.cz/item/CS_URS_2024_01/721173401"/>
    <hyperlink ref="F114" r:id="rId10" display="https://podminky.urs.cz/item/CS_URS_2024_01/721174042"/>
    <hyperlink ref="F116" r:id="rId11" display="https://podminky.urs.cz/item/CS_URS_2024_01/721174043"/>
    <hyperlink ref="F118" r:id="rId12" display="https://podminky.urs.cz/item/CS_URS_2024_01/721194104"/>
    <hyperlink ref="F120" r:id="rId13" display="https://podminky.urs.cz/item/CS_URS_2024_01/721290112"/>
    <hyperlink ref="F122" r:id="rId14" display="https://podminky.urs.cz/item/CS_URS_2024_01/998721101"/>
    <hyperlink ref="F125" r:id="rId15" display="https://podminky.urs.cz/item/CS_URS_2024_01/722174022"/>
    <hyperlink ref="F127" r:id="rId16" display="https://podminky.urs.cz/item/CS_URS_2024_01/722174023"/>
    <hyperlink ref="F129" r:id="rId17" display="https://podminky.urs.cz/item/CS_URS_2024_01/722181241"/>
    <hyperlink ref="F131" r:id="rId18" display="https://podminky.urs.cz/item/CS_URS_2024_01/722181252"/>
    <hyperlink ref="F133" r:id="rId19" display="https://podminky.urs.cz/item/CS_URS_2024_01/722190401"/>
    <hyperlink ref="F135" r:id="rId20" display="https://podminky.urs.cz/item/CS_URS_2024_01/722230103"/>
    <hyperlink ref="F137" r:id="rId21" display="https://podminky.urs.cz/item/CS_URS_2024_01/722290246"/>
    <hyperlink ref="F139" r:id="rId22" display="https://podminky.urs.cz/item/CS_URS_2024_01/998722101"/>
    <hyperlink ref="F142" r:id="rId23" display="https://podminky.urs.cz/item/CS_URS_2024_01/725211602"/>
    <hyperlink ref="F144" r:id="rId24" display="https://podminky.urs.cz/item/CS_URS_2024_01/725531102"/>
    <hyperlink ref="F146" r:id="rId25" display="https://podminky.urs.cz/item/CS_URS_2024_01/725813111"/>
    <hyperlink ref="F148" r:id="rId26" display="https://podminky.urs.cz/item/CS_URS_2024_01/725822611"/>
    <hyperlink ref="F150" r:id="rId27" display="https://podminky.urs.cz/item/CS_URS_2024_01/725869101"/>
    <hyperlink ref="F153" r:id="rId28" display="https://podminky.urs.cz/item/CS_URS_2024_01/998725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9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104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stavby'!K6</f>
        <v>SOU opravárenské Králíky – zateplení a rekonstrukce levého křídla hlavní budovy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2214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26. 1. 2024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>Ing. Pavel Švestka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38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ROUND((SUM(BE83:BE115)),  2)</f>
        <v>0</v>
      </c>
      <c r="G33" s="40"/>
      <c r="H33" s="40"/>
      <c r="I33" s="150">
        <v>0.20999999999999999</v>
      </c>
      <c r="J33" s="149">
        <f>ROUND(((SUM(BE83:BE115))*I33),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ROUND((SUM(BF83:BF115)),  2)</f>
        <v>0</v>
      </c>
      <c r="G34" s="40"/>
      <c r="H34" s="40"/>
      <c r="I34" s="150">
        <v>0.12</v>
      </c>
      <c r="J34" s="149">
        <f>ROUND(((SUM(BF83:BF115))*I34),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ROUND((SUM(BG83:BG115)),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ROUND((SUM(BH83:BH115)),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ROUND((SUM(BI83:BI115)),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SOU opravárenské Králíky – zateplení a rekonstrukce levého křídla hlavní budovy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H - Přípojka spalškové kanalizace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Králíky</v>
      </c>
      <c r="G52" s="42"/>
      <c r="H52" s="42"/>
      <c r="I52" s="34" t="s">
        <v>23</v>
      </c>
      <c r="J52" s="74" t="str">
        <f>IF(J12="","",J12)</f>
        <v>26. 1. 2024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Střední odborné učiliště opravárenské</v>
      </c>
      <c r="G54" s="42"/>
      <c r="H54" s="42"/>
      <c r="I54" s="34" t="s">
        <v>32</v>
      </c>
      <c r="J54" s="38" t="str">
        <f>E21</f>
        <v>Ing. Pavel Švestka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Ing. Pavel Švestka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108</v>
      </c>
      <c r="D57" s="164"/>
      <c r="E57" s="164"/>
      <c r="F57" s="164"/>
      <c r="G57" s="164"/>
      <c r="H57" s="164"/>
      <c r="I57" s="164"/>
      <c r="J57" s="165" t="s">
        <v>109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110</v>
      </c>
    </row>
    <row r="60" s="9" customFormat="1" ht="24.96" customHeight="1">
      <c r="A60" s="9"/>
      <c r="B60" s="167"/>
      <c r="C60" s="168"/>
      <c r="D60" s="169" t="s">
        <v>111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304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2215</v>
      </c>
      <c r="E62" s="176"/>
      <c r="F62" s="176"/>
      <c r="G62" s="176"/>
      <c r="H62" s="176"/>
      <c r="I62" s="176"/>
      <c r="J62" s="177">
        <f>J104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311</v>
      </c>
      <c r="E63" s="176"/>
      <c r="F63" s="176"/>
      <c r="G63" s="176"/>
      <c r="H63" s="176"/>
      <c r="I63" s="176"/>
      <c r="J63" s="177">
        <f>J113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118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6.25" customHeight="1">
      <c r="A73" s="40"/>
      <c r="B73" s="41"/>
      <c r="C73" s="42"/>
      <c r="D73" s="42"/>
      <c r="E73" s="162" t="str">
        <f>E7</f>
        <v>SOU opravárenské Králíky – zateplení a rekonstrukce levého křídla hlavní budovy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105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H - Přípojka spalškové kanalizace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Králíky</v>
      </c>
      <c r="G77" s="42"/>
      <c r="H77" s="42"/>
      <c r="I77" s="34" t="s">
        <v>23</v>
      </c>
      <c r="J77" s="74" t="str">
        <f>IF(J12="","",J12)</f>
        <v>26. 1. 2024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>Střední odborné učiliště opravárenské</v>
      </c>
      <c r="G79" s="42"/>
      <c r="H79" s="42"/>
      <c r="I79" s="34" t="s">
        <v>32</v>
      </c>
      <c r="J79" s="38" t="str">
        <f>E21</f>
        <v>Ing. Pavel Švestka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30</v>
      </c>
      <c r="D80" s="42"/>
      <c r="E80" s="42"/>
      <c r="F80" s="29" t="str">
        <f>IF(E18="","",E18)</f>
        <v>Vyplň údaj</v>
      </c>
      <c r="G80" s="42"/>
      <c r="H80" s="42"/>
      <c r="I80" s="34" t="s">
        <v>36</v>
      </c>
      <c r="J80" s="38" t="str">
        <f>E24</f>
        <v>Ing. Pavel Švestka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119</v>
      </c>
      <c r="D82" s="182" t="s">
        <v>58</v>
      </c>
      <c r="E82" s="182" t="s">
        <v>54</v>
      </c>
      <c r="F82" s="182" t="s">
        <v>55</v>
      </c>
      <c r="G82" s="182" t="s">
        <v>120</v>
      </c>
      <c r="H82" s="182" t="s">
        <v>121</v>
      </c>
      <c r="I82" s="182" t="s">
        <v>122</v>
      </c>
      <c r="J82" s="183" t="s">
        <v>109</v>
      </c>
      <c r="K82" s="184" t="s">
        <v>123</v>
      </c>
      <c r="L82" s="185"/>
      <c r="M82" s="94" t="s">
        <v>19</v>
      </c>
      <c r="N82" s="95" t="s">
        <v>43</v>
      </c>
      <c r="O82" s="95" t="s">
        <v>124</v>
      </c>
      <c r="P82" s="95" t="s">
        <v>125</v>
      </c>
      <c r="Q82" s="95" t="s">
        <v>126</v>
      </c>
      <c r="R82" s="95" t="s">
        <v>127</v>
      </c>
      <c r="S82" s="95" t="s">
        <v>128</v>
      </c>
      <c r="T82" s="96" t="s">
        <v>129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130</v>
      </c>
      <c r="D83" s="42"/>
      <c r="E83" s="42"/>
      <c r="F83" s="42"/>
      <c r="G83" s="42"/>
      <c r="H83" s="42"/>
      <c r="I83" s="42"/>
      <c r="J83" s="186">
        <f>BK83</f>
        <v>0</v>
      </c>
      <c r="K83" s="42"/>
      <c r="L83" s="46"/>
      <c r="M83" s="97"/>
      <c r="N83" s="187"/>
      <c r="O83" s="98"/>
      <c r="P83" s="188">
        <f>P84</f>
        <v>0</v>
      </c>
      <c r="Q83" s="98"/>
      <c r="R83" s="188">
        <f>R84</f>
        <v>0.013300000000000001</v>
      </c>
      <c r="S83" s="98"/>
      <c r="T83" s="189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72</v>
      </c>
      <c r="AU83" s="19" t="s">
        <v>110</v>
      </c>
      <c r="BK83" s="190">
        <f>BK84</f>
        <v>0</v>
      </c>
    </row>
    <row r="84" s="12" customFormat="1" ht="25.92" customHeight="1">
      <c r="A84" s="12"/>
      <c r="B84" s="191"/>
      <c r="C84" s="192"/>
      <c r="D84" s="193" t="s">
        <v>72</v>
      </c>
      <c r="E84" s="194" t="s">
        <v>131</v>
      </c>
      <c r="F84" s="194" t="s">
        <v>132</v>
      </c>
      <c r="G84" s="192"/>
      <c r="H84" s="192"/>
      <c r="I84" s="195"/>
      <c r="J84" s="196">
        <f>BK84</f>
        <v>0</v>
      </c>
      <c r="K84" s="192"/>
      <c r="L84" s="197"/>
      <c r="M84" s="198"/>
      <c r="N84" s="199"/>
      <c r="O84" s="199"/>
      <c r="P84" s="200">
        <f>P85+P104+P113</f>
        <v>0</v>
      </c>
      <c r="Q84" s="199"/>
      <c r="R84" s="200">
        <f>R85+R104+R113</f>
        <v>0.013300000000000001</v>
      </c>
      <c r="S84" s="199"/>
      <c r="T84" s="201">
        <f>T85+T104+T113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81</v>
      </c>
      <c r="AT84" s="203" t="s">
        <v>72</v>
      </c>
      <c r="AU84" s="203" t="s">
        <v>73</v>
      </c>
      <c r="AY84" s="202" t="s">
        <v>133</v>
      </c>
      <c r="BK84" s="204">
        <f>BK85+BK104+BK113</f>
        <v>0</v>
      </c>
    </row>
    <row r="85" s="12" customFormat="1" ht="22.8" customHeight="1">
      <c r="A85" s="12"/>
      <c r="B85" s="191"/>
      <c r="C85" s="192"/>
      <c r="D85" s="193" t="s">
        <v>72</v>
      </c>
      <c r="E85" s="205" t="s">
        <v>81</v>
      </c>
      <c r="F85" s="205" t="s">
        <v>326</v>
      </c>
      <c r="G85" s="192"/>
      <c r="H85" s="192"/>
      <c r="I85" s="195"/>
      <c r="J85" s="206">
        <f>BK85</f>
        <v>0</v>
      </c>
      <c r="K85" s="192"/>
      <c r="L85" s="197"/>
      <c r="M85" s="198"/>
      <c r="N85" s="199"/>
      <c r="O85" s="199"/>
      <c r="P85" s="200">
        <f>SUM(P86:P103)</f>
        <v>0</v>
      </c>
      <c r="Q85" s="199"/>
      <c r="R85" s="200">
        <f>SUM(R86:R103)</f>
        <v>0</v>
      </c>
      <c r="S85" s="199"/>
      <c r="T85" s="201">
        <f>SUM(T86:T103)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81</v>
      </c>
      <c r="AT85" s="203" t="s">
        <v>72</v>
      </c>
      <c r="AU85" s="203" t="s">
        <v>81</v>
      </c>
      <c r="AY85" s="202" t="s">
        <v>133</v>
      </c>
      <c r="BK85" s="204">
        <f>SUM(BK86:BK103)</f>
        <v>0</v>
      </c>
    </row>
    <row r="86" s="2" customFormat="1" ht="44.25" customHeight="1">
      <c r="A86" s="40"/>
      <c r="B86" s="41"/>
      <c r="C86" s="207" t="s">
        <v>81</v>
      </c>
      <c r="D86" s="207" t="s">
        <v>136</v>
      </c>
      <c r="E86" s="208" t="s">
        <v>2216</v>
      </c>
      <c r="F86" s="209" t="s">
        <v>2217</v>
      </c>
      <c r="G86" s="210" t="s">
        <v>139</v>
      </c>
      <c r="H86" s="211">
        <v>6.75</v>
      </c>
      <c r="I86" s="212"/>
      <c r="J86" s="213">
        <f>ROUND(I86*H86,2)</f>
        <v>0</v>
      </c>
      <c r="K86" s="214"/>
      <c r="L86" s="46"/>
      <c r="M86" s="215" t="s">
        <v>19</v>
      </c>
      <c r="N86" s="216" t="s">
        <v>44</v>
      </c>
      <c r="O86" s="86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9" t="s">
        <v>140</v>
      </c>
      <c r="AT86" s="219" t="s">
        <v>136</v>
      </c>
      <c r="AU86" s="219" t="s">
        <v>83</v>
      </c>
      <c r="AY86" s="19" t="s">
        <v>133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19" t="s">
        <v>81</v>
      </c>
      <c r="BK86" s="220">
        <f>ROUND(I86*H86,2)</f>
        <v>0</v>
      </c>
      <c r="BL86" s="19" t="s">
        <v>140</v>
      </c>
      <c r="BM86" s="219" t="s">
        <v>2218</v>
      </c>
    </row>
    <row r="87" s="2" customFormat="1">
      <c r="A87" s="40"/>
      <c r="B87" s="41"/>
      <c r="C87" s="42"/>
      <c r="D87" s="221" t="s">
        <v>142</v>
      </c>
      <c r="E87" s="42"/>
      <c r="F87" s="222" t="s">
        <v>2219</v>
      </c>
      <c r="G87" s="42"/>
      <c r="H87" s="42"/>
      <c r="I87" s="223"/>
      <c r="J87" s="42"/>
      <c r="K87" s="42"/>
      <c r="L87" s="46"/>
      <c r="M87" s="224"/>
      <c r="N87" s="22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142</v>
      </c>
      <c r="AU87" s="19" t="s">
        <v>83</v>
      </c>
    </row>
    <row r="88" s="15" customFormat="1">
      <c r="A88" s="15"/>
      <c r="B88" s="249"/>
      <c r="C88" s="250"/>
      <c r="D88" s="228" t="s">
        <v>144</v>
      </c>
      <c r="E88" s="251" t="s">
        <v>19</v>
      </c>
      <c r="F88" s="252" t="s">
        <v>2220</v>
      </c>
      <c r="G88" s="250"/>
      <c r="H88" s="251" t="s">
        <v>19</v>
      </c>
      <c r="I88" s="253"/>
      <c r="J88" s="250"/>
      <c r="K88" s="250"/>
      <c r="L88" s="254"/>
      <c r="M88" s="255"/>
      <c r="N88" s="256"/>
      <c r="O88" s="256"/>
      <c r="P88" s="256"/>
      <c r="Q88" s="256"/>
      <c r="R88" s="256"/>
      <c r="S88" s="256"/>
      <c r="T88" s="257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T88" s="258" t="s">
        <v>144</v>
      </c>
      <c r="AU88" s="258" t="s">
        <v>83</v>
      </c>
      <c r="AV88" s="15" t="s">
        <v>81</v>
      </c>
      <c r="AW88" s="15" t="s">
        <v>35</v>
      </c>
      <c r="AX88" s="15" t="s">
        <v>73</v>
      </c>
      <c r="AY88" s="258" t="s">
        <v>133</v>
      </c>
    </row>
    <row r="89" s="13" customFormat="1">
      <c r="A89" s="13"/>
      <c r="B89" s="226"/>
      <c r="C89" s="227"/>
      <c r="D89" s="228" t="s">
        <v>144</v>
      </c>
      <c r="E89" s="229" t="s">
        <v>19</v>
      </c>
      <c r="F89" s="230" t="s">
        <v>2221</v>
      </c>
      <c r="G89" s="227"/>
      <c r="H89" s="231">
        <v>6.75</v>
      </c>
      <c r="I89" s="232"/>
      <c r="J89" s="227"/>
      <c r="K89" s="227"/>
      <c r="L89" s="233"/>
      <c r="M89" s="234"/>
      <c r="N89" s="235"/>
      <c r="O89" s="235"/>
      <c r="P89" s="235"/>
      <c r="Q89" s="235"/>
      <c r="R89" s="235"/>
      <c r="S89" s="235"/>
      <c r="T89" s="23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7" t="s">
        <v>144</v>
      </c>
      <c r="AU89" s="237" t="s">
        <v>83</v>
      </c>
      <c r="AV89" s="13" t="s">
        <v>83</v>
      </c>
      <c r="AW89" s="13" t="s">
        <v>35</v>
      </c>
      <c r="AX89" s="13" t="s">
        <v>81</v>
      </c>
      <c r="AY89" s="237" t="s">
        <v>133</v>
      </c>
    </row>
    <row r="90" s="2" customFormat="1" ht="62.7" customHeight="1">
      <c r="A90" s="40"/>
      <c r="B90" s="41"/>
      <c r="C90" s="207" t="s">
        <v>83</v>
      </c>
      <c r="D90" s="207" t="s">
        <v>136</v>
      </c>
      <c r="E90" s="208" t="s">
        <v>2222</v>
      </c>
      <c r="F90" s="209" t="s">
        <v>2223</v>
      </c>
      <c r="G90" s="210" t="s">
        <v>139</v>
      </c>
      <c r="H90" s="211">
        <v>2.52</v>
      </c>
      <c r="I90" s="212"/>
      <c r="J90" s="213">
        <f>ROUND(I90*H90,2)</f>
        <v>0</v>
      </c>
      <c r="K90" s="214"/>
      <c r="L90" s="46"/>
      <c r="M90" s="215" t="s">
        <v>19</v>
      </c>
      <c r="N90" s="216" t="s">
        <v>44</v>
      </c>
      <c r="O90" s="86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9" t="s">
        <v>140</v>
      </c>
      <c r="AT90" s="219" t="s">
        <v>136</v>
      </c>
      <c r="AU90" s="219" t="s">
        <v>83</v>
      </c>
      <c r="AY90" s="19" t="s">
        <v>133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9" t="s">
        <v>81</v>
      </c>
      <c r="BK90" s="220">
        <f>ROUND(I90*H90,2)</f>
        <v>0</v>
      </c>
      <c r="BL90" s="19" t="s">
        <v>140</v>
      </c>
      <c r="BM90" s="219" t="s">
        <v>2224</v>
      </c>
    </row>
    <row r="91" s="2" customFormat="1">
      <c r="A91" s="40"/>
      <c r="B91" s="41"/>
      <c r="C91" s="42"/>
      <c r="D91" s="221" t="s">
        <v>142</v>
      </c>
      <c r="E91" s="42"/>
      <c r="F91" s="222" t="s">
        <v>2225</v>
      </c>
      <c r="G91" s="42"/>
      <c r="H91" s="42"/>
      <c r="I91" s="223"/>
      <c r="J91" s="42"/>
      <c r="K91" s="42"/>
      <c r="L91" s="46"/>
      <c r="M91" s="224"/>
      <c r="N91" s="225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142</v>
      </c>
      <c r="AU91" s="19" t="s">
        <v>83</v>
      </c>
    </row>
    <row r="92" s="2" customFormat="1" ht="44.25" customHeight="1">
      <c r="A92" s="40"/>
      <c r="B92" s="41"/>
      <c r="C92" s="207" t="s">
        <v>154</v>
      </c>
      <c r="D92" s="207" t="s">
        <v>136</v>
      </c>
      <c r="E92" s="208" t="s">
        <v>2226</v>
      </c>
      <c r="F92" s="209" t="s">
        <v>2227</v>
      </c>
      <c r="G92" s="210" t="s">
        <v>253</v>
      </c>
      <c r="H92" s="211">
        <v>5.2919999999999998</v>
      </c>
      <c r="I92" s="212"/>
      <c r="J92" s="213">
        <f>ROUND(I92*H92,2)</f>
        <v>0</v>
      </c>
      <c r="K92" s="214"/>
      <c r="L92" s="46"/>
      <c r="M92" s="215" t="s">
        <v>19</v>
      </c>
      <c r="N92" s="216" t="s">
        <v>44</v>
      </c>
      <c r="O92" s="86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9" t="s">
        <v>140</v>
      </c>
      <c r="AT92" s="219" t="s">
        <v>136</v>
      </c>
      <c r="AU92" s="219" t="s">
        <v>83</v>
      </c>
      <c r="AY92" s="19" t="s">
        <v>133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9" t="s">
        <v>81</v>
      </c>
      <c r="BK92" s="220">
        <f>ROUND(I92*H92,2)</f>
        <v>0</v>
      </c>
      <c r="BL92" s="19" t="s">
        <v>140</v>
      </c>
      <c r="BM92" s="219" t="s">
        <v>2228</v>
      </c>
    </row>
    <row r="93" s="2" customFormat="1">
      <c r="A93" s="40"/>
      <c r="B93" s="41"/>
      <c r="C93" s="42"/>
      <c r="D93" s="221" t="s">
        <v>142</v>
      </c>
      <c r="E93" s="42"/>
      <c r="F93" s="222" t="s">
        <v>2229</v>
      </c>
      <c r="G93" s="42"/>
      <c r="H93" s="42"/>
      <c r="I93" s="223"/>
      <c r="J93" s="42"/>
      <c r="K93" s="42"/>
      <c r="L93" s="46"/>
      <c r="M93" s="224"/>
      <c r="N93" s="22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142</v>
      </c>
      <c r="AU93" s="19" t="s">
        <v>83</v>
      </c>
    </row>
    <row r="94" s="13" customFormat="1">
      <c r="A94" s="13"/>
      <c r="B94" s="226"/>
      <c r="C94" s="227"/>
      <c r="D94" s="228" t="s">
        <v>144</v>
      </c>
      <c r="E94" s="227"/>
      <c r="F94" s="230" t="s">
        <v>2230</v>
      </c>
      <c r="G94" s="227"/>
      <c r="H94" s="231">
        <v>5.2919999999999998</v>
      </c>
      <c r="I94" s="232"/>
      <c r="J94" s="227"/>
      <c r="K94" s="227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144</v>
      </c>
      <c r="AU94" s="237" t="s">
        <v>83</v>
      </c>
      <c r="AV94" s="13" t="s">
        <v>83</v>
      </c>
      <c r="AW94" s="13" t="s">
        <v>4</v>
      </c>
      <c r="AX94" s="13" t="s">
        <v>81</v>
      </c>
      <c r="AY94" s="237" t="s">
        <v>133</v>
      </c>
    </row>
    <row r="95" s="2" customFormat="1" ht="44.25" customHeight="1">
      <c r="A95" s="40"/>
      <c r="B95" s="41"/>
      <c r="C95" s="207" t="s">
        <v>140</v>
      </c>
      <c r="D95" s="207" t="s">
        <v>136</v>
      </c>
      <c r="E95" s="208" t="s">
        <v>2231</v>
      </c>
      <c r="F95" s="209" t="s">
        <v>2232</v>
      </c>
      <c r="G95" s="210" t="s">
        <v>139</v>
      </c>
      <c r="H95" s="211">
        <v>4.2300000000000004</v>
      </c>
      <c r="I95" s="212"/>
      <c r="J95" s="213">
        <f>ROUND(I95*H95,2)</f>
        <v>0</v>
      </c>
      <c r="K95" s="214"/>
      <c r="L95" s="46"/>
      <c r="M95" s="215" t="s">
        <v>19</v>
      </c>
      <c r="N95" s="216" t="s">
        <v>44</v>
      </c>
      <c r="O95" s="86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9" t="s">
        <v>140</v>
      </c>
      <c r="AT95" s="219" t="s">
        <v>136</v>
      </c>
      <c r="AU95" s="219" t="s">
        <v>83</v>
      </c>
      <c r="AY95" s="19" t="s">
        <v>133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9" t="s">
        <v>81</v>
      </c>
      <c r="BK95" s="220">
        <f>ROUND(I95*H95,2)</f>
        <v>0</v>
      </c>
      <c r="BL95" s="19" t="s">
        <v>140</v>
      </c>
      <c r="BM95" s="219" t="s">
        <v>2233</v>
      </c>
    </row>
    <row r="96" s="2" customFormat="1">
      <c r="A96" s="40"/>
      <c r="B96" s="41"/>
      <c r="C96" s="42"/>
      <c r="D96" s="221" t="s">
        <v>142</v>
      </c>
      <c r="E96" s="42"/>
      <c r="F96" s="222" t="s">
        <v>2234</v>
      </c>
      <c r="G96" s="42"/>
      <c r="H96" s="42"/>
      <c r="I96" s="223"/>
      <c r="J96" s="42"/>
      <c r="K96" s="42"/>
      <c r="L96" s="46"/>
      <c r="M96" s="224"/>
      <c r="N96" s="22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142</v>
      </c>
      <c r="AU96" s="19" t="s">
        <v>83</v>
      </c>
    </row>
    <row r="97" s="13" customFormat="1">
      <c r="A97" s="13"/>
      <c r="B97" s="226"/>
      <c r="C97" s="227"/>
      <c r="D97" s="228" t="s">
        <v>144</v>
      </c>
      <c r="E97" s="229" t="s">
        <v>19</v>
      </c>
      <c r="F97" s="230" t="s">
        <v>2235</v>
      </c>
      <c r="G97" s="227"/>
      <c r="H97" s="231">
        <v>4.2300000000000004</v>
      </c>
      <c r="I97" s="232"/>
      <c r="J97" s="227"/>
      <c r="K97" s="227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144</v>
      </c>
      <c r="AU97" s="237" t="s">
        <v>83</v>
      </c>
      <c r="AV97" s="13" t="s">
        <v>83</v>
      </c>
      <c r="AW97" s="13" t="s">
        <v>35</v>
      </c>
      <c r="AX97" s="13" t="s">
        <v>81</v>
      </c>
      <c r="AY97" s="237" t="s">
        <v>133</v>
      </c>
    </row>
    <row r="98" s="2" customFormat="1" ht="66.75" customHeight="1">
      <c r="A98" s="40"/>
      <c r="B98" s="41"/>
      <c r="C98" s="207" t="s">
        <v>168</v>
      </c>
      <c r="D98" s="207" t="s">
        <v>136</v>
      </c>
      <c r="E98" s="208" t="s">
        <v>2236</v>
      </c>
      <c r="F98" s="209" t="s">
        <v>2237</v>
      </c>
      <c r="G98" s="210" t="s">
        <v>139</v>
      </c>
      <c r="H98" s="211">
        <v>2.52</v>
      </c>
      <c r="I98" s="212"/>
      <c r="J98" s="213">
        <f>ROUND(I98*H98,2)</f>
        <v>0</v>
      </c>
      <c r="K98" s="214"/>
      <c r="L98" s="46"/>
      <c r="M98" s="215" t="s">
        <v>19</v>
      </c>
      <c r="N98" s="216" t="s">
        <v>44</v>
      </c>
      <c r="O98" s="86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9" t="s">
        <v>140</v>
      </c>
      <c r="AT98" s="219" t="s">
        <v>136</v>
      </c>
      <c r="AU98" s="219" t="s">
        <v>83</v>
      </c>
      <c r="AY98" s="19" t="s">
        <v>133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9" t="s">
        <v>81</v>
      </c>
      <c r="BK98" s="220">
        <f>ROUND(I98*H98,2)</f>
        <v>0</v>
      </c>
      <c r="BL98" s="19" t="s">
        <v>140</v>
      </c>
      <c r="BM98" s="219" t="s">
        <v>2238</v>
      </c>
    </row>
    <row r="99" s="2" customFormat="1">
      <c r="A99" s="40"/>
      <c r="B99" s="41"/>
      <c r="C99" s="42"/>
      <c r="D99" s="221" t="s">
        <v>142</v>
      </c>
      <c r="E99" s="42"/>
      <c r="F99" s="222" t="s">
        <v>2239</v>
      </c>
      <c r="G99" s="42"/>
      <c r="H99" s="42"/>
      <c r="I99" s="223"/>
      <c r="J99" s="42"/>
      <c r="K99" s="42"/>
      <c r="L99" s="46"/>
      <c r="M99" s="224"/>
      <c r="N99" s="225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142</v>
      </c>
      <c r="AU99" s="19" t="s">
        <v>83</v>
      </c>
    </row>
    <row r="100" s="15" customFormat="1">
      <c r="A100" s="15"/>
      <c r="B100" s="249"/>
      <c r="C100" s="250"/>
      <c r="D100" s="228" t="s">
        <v>144</v>
      </c>
      <c r="E100" s="251" t="s">
        <v>19</v>
      </c>
      <c r="F100" s="252" t="s">
        <v>2240</v>
      </c>
      <c r="G100" s="250"/>
      <c r="H100" s="251" t="s">
        <v>19</v>
      </c>
      <c r="I100" s="253"/>
      <c r="J100" s="250"/>
      <c r="K100" s="250"/>
      <c r="L100" s="254"/>
      <c r="M100" s="255"/>
      <c r="N100" s="256"/>
      <c r="O100" s="256"/>
      <c r="P100" s="256"/>
      <c r="Q100" s="256"/>
      <c r="R100" s="256"/>
      <c r="S100" s="256"/>
      <c r="T100" s="257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8" t="s">
        <v>144</v>
      </c>
      <c r="AU100" s="258" t="s">
        <v>83</v>
      </c>
      <c r="AV100" s="15" t="s">
        <v>81</v>
      </c>
      <c r="AW100" s="15" t="s">
        <v>35</v>
      </c>
      <c r="AX100" s="15" t="s">
        <v>73</v>
      </c>
      <c r="AY100" s="258" t="s">
        <v>133</v>
      </c>
    </row>
    <row r="101" s="13" customFormat="1">
      <c r="A101" s="13"/>
      <c r="B101" s="226"/>
      <c r="C101" s="227"/>
      <c r="D101" s="228" t="s">
        <v>144</v>
      </c>
      <c r="E101" s="229" t="s">
        <v>19</v>
      </c>
      <c r="F101" s="230" t="s">
        <v>2241</v>
      </c>
      <c r="G101" s="227"/>
      <c r="H101" s="231">
        <v>2.52</v>
      </c>
      <c r="I101" s="232"/>
      <c r="J101" s="227"/>
      <c r="K101" s="227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144</v>
      </c>
      <c r="AU101" s="237" t="s">
        <v>83</v>
      </c>
      <c r="AV101" s="13" t="s">
        <v>83</v>
      </c>
      <c r="AW101" s="13" t="s">
        <v>35</v>
      </c>
      <c r="AX101" s="13" t="s">
        <v>81</v>
      </c>
      <c r="AY101" s="237" t="s">
        <v>133</v>
      </c>
    </row>
    <row r="102" s="2" customFormat="1" ht="16.5" customHeight="1">
      <c r="A102" s="40"/>
      <c r="B102" s="41"/>
      <c r="C102" s="262" t="s">
        <v>171</v>
      </c>
      <c r="D102" s="262" t="s">
        <v>363</v>
      </c>
      <c r="E102" s="263" t="s">
        <v>2242</v>
      </c>
      <c r="F102" s="264" t="s">
        <v>2243</v>
      </c>
      <c r="G102" s="265" t="s">
        <v>253</v>
      </c>
      <c r="H102" s="266">
        <v>4.2839999999999998</v>
      </c>
      <c r="I102" s="267"/>
      <c r="J102" s="268">
        <f>ROUND(I102*H102,2)</f>
        <v>0</v>
      </c>
      <c r="K102" s="269"/>
      <c r="L102" s="270"/>
      <c r="M102" s="271" t="s">
        <v>19</v>
      </c>
      <c r="N102" s="272" t="s">
        <v>44</v>
      </c>
      <c r="O102" s="86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9" t="s">
        <v>184</v>
      </c>
      <c r="AT102" s="219" t="s">
        <v>363</v>
      </c>
      <c r="AU102" s="219" t="s">
        <v>83</v>
      </c>
      <c r="AY102" s="19" t="s">
        <v>133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9" t="s">
        <v>81</v>
      </c>
      <c r="BK102" s="220">
        <f>ROUND(I102*H102,2)</f>
        <v>0</v>
      </c>
      <c r="BL102" s="19" t="s">
        <v>140</v>
      </c>
      <c r="BM102" s="219" t="s">
        <v>2244</v>
      </c>
    </row>
    <row r="103" s="13" customFormat="1">
      <c r="A103" s="13"/>
      <c r="B103" s="226"/>
      <c r="C103" s="227"/>
      <c r="D103" s="228" t="s">
        <v>144</v>
      </c>
      <c r="E103" s="227"/>
      <c r="F103" s="230" t="s">
        <v>2245</v>
      </c>
      <c r="G103" s="227"/>
      <c r="H103" s="231">
        <v>4.2839999999999998</v>
      </c>
      <c r="I103" s="232"/>
      <c r="J103" s="227"/>
      <c r="K103" s="227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144</v>
      </c>
      <c r="AU103" s="237" t="s">
        <v>83</v>
      </c>
      <c r="AV103" s="13" t="s">
        <v>83</v>
      </c>
      <c r="AW103" s="13" t="s">
        <v>4</v>
      </c>
      <c r="AX103" s="13" t="s">
        <v>81</v>
      </c>
      <c r="AY103" s="237" t="s">
        <v>133</v>
      </c>
    </row>
    <row r="104" s="12" customFormat="1" ht="22.8" customHeight="1">
      <c r="A104" s="12"/>
      <c r="B104" s="191"/>
      <c r="C104" s="192"/>
      <c r="D104" s="193" t="s">
        <v>72</v>
      </c>
      <c r="E104" s="205" t="s">
        <v>184</v>
      </c>
      <c r="F104" s="205" t="s">
        <v>2246</v>
      </c>
      <c r="G104" s="192"/>
      <c r="H104" s="192"/>
      <c r="I104" s="195"/>
      <c r="J104" s="206">
        <f>BK104</f>
        <v>0</v>
      </c>
      <c r="K104" s="192"/>
      <c r="L104" s="197"/>
      <c r="M104" s="198"/>
      <c r="N104" s="199"/>
      <c r="O104" s="199"/>
      <c r="P104" s="200">
        <f>SUM(P105:P112)</f>
        <v>0</v>
      </c>
      <c r="Q104" s="199"/>
      <c r="R104" s="200">
        <f>SUM(R105:R112)</f>
        <v>0.013300000000000001</v>
      </c>
      <c r="S104" s="199"/>
      <c r="T104" s="201">
        <f>SUM(T105:T112)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2" t="s">
        <v>81</v>
      </c>
      <c r="AT104" s="203" t="s">
        <v>72</v>
      </c>
      <c r="AU104" s="203" t="s">
        <v>81</v>
      </c>
      <c r="AY104" s="202" t="s">
        <v>133</v>
      </c>
      <c r="BK104" s="204">
        <f>SUM(BK105:BK112)</f>
        <v>0</v>
      </c>
    </row>
    <row r="105" s="2" customFormat="1" ht="24.15" customHeight="1">
      <c r="A105" s="40"/>
      <c r="B105" s="41"/>
      <c r="C105" s="207" t="s">
        <v>178</v>
      </c>
      <c r="D105" s="207" t="s">
        <v>136</v>
      </c>
      <c r="E105" s="208" t="s">
        <v>2247</v>
      </c>
      <c r="F105" s="209" t="s">
        <v>2248</v>
      </c>
      <c r="G105" s="210" t="s">
        <v>217</v>
      </c>
      <c r="H105" s="211">
        <v>8</v>
      </c>
      <c r="I105" s="212"/>
      <c r="J105" s="213">
        <f>ROUND(I105*H105,2)</f>
        <v>0</v>
      </c>
      <c r="K105" s="214"/>
      <c r="L105" s="46"/>
      <c r="M105" s="215" t="s">
        <v>19</v>
      </c>
      <c r="N105" s="216" t="s">
        <v>44</v>
      </c>
      <c r="O105" s="86"/>
      <c r="P105" s="217">
        <f>O105*H105</f>
        <v>0</v>
      </c>
      <c r="Q105" s="217">
        <v>1.0000000000000001E-05</v>
      </c>
      <c r="R105" s="217">
        <f>Q105*H105</f>
        <v>8.0000000000000007E-05</v>
      </c>
      <c r="S105" s="217">
        <v>0</v>
      </c>
      <c r="T105" s="21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9" t="s">
        <v>140</v>
      </c>
      <c r="AT105" s="219" t="s">
        <v>136</v>
      </c>
      <c r="AU105" s="219" t="s">
        <v>83</v>
      </c>
      <c r="AY105" s="19" t="s">
        <v>133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19" t="s">
        <v>81</v>
      </c>
      <c r="BK105" s="220">
        <f>ROUND(I105*H105,2)</f>
        <v>0</v>
      </c>
      <c r="BL105" s="19" t="s">
        <v>140</v>
      </c>
      <c r="BM105" s="219" t="s">
        <v>2249</v>
      </c>
    </row>
    <row r="106" s="2" customFormat="1">
      <c r="A106" s="40"/>
      <c r="B106" s="41"/>
      <c r="C106" s="42"/>
      <c r="D106" s="221" t="s">
        <v>142</v>
      </c>
      <c r="E106" s="42"/>
      <c r="F106" s="222" t="s">
        <v>2250</v>
      </c>
      <c r="G106" s="42"/>
      <c r="H106" s="42"/>
      <c r="I106" s="223"/>
      <c r="J106" s="42"/>
      <c r="K106" s="42"/>
      <c r="L106" s="46"/>
      <c r="M106" s="224"/>
      <c r="N106" s="22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142</v>
      </c>
      <c r="AU106" s="19" t="s">
        <v>83</v>
      </c>
    </row>
    <row r="107" s="2" customFormat="1" ht="16.5" customHeight="1">
      <c r="A107" s="40"/>
      <c r="B107" s="41"/>
      <c r="C107" s="262" t="s">
        <v>184</v>
      </c>
      <c r="D107" s="262" t="s">
        <v>363</v>
      </c>
      <c r="E107" s="263" t="s">
        <v>2251</v>
      </c>
      <c r="F107" s="264" t="s">
        <v>2252</v>
      </c>
      <c r="G107" s="265" t="s">
        <v>217</v>
      </c>
      <c r="H107" s="266">
        <v>8</v>
      </c>
      <c r="I107" s="267"/>
      <c r="J107" s="268">
        <f>ROUND(I107*H107,2)</f>
        <v>0</v>
      </c>
      <c r="K107" s="269"/>
      <c r="L107" s="270"/>
      <c r="M107" s="271" t="s">
        <v>19</v>
      </c>
      <c r="N107" s="272" t="s">
        <v>44</v>
      </c>
      <c r="O107" s="86"/>
      <c r="P107" s="217">
        <f>O107*H107</f>
        <v>0</v>
      </c>
      <c r="Q107" s="217">
        <v>0.0012700000000000001</v>
      </c>
      <c r="R107" s="217">
        <f>Q107*H107</f>
        <v>0.010160000000000001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184</v>
      </c>
      <c r="AT107" s="219" t="s">
        <v>363</v>
      </c>
      <c r="AU107" s="219" t="s">
        <v>83</v>
      </c>
      <c r="AY107" s="19" t="s">
        <v>133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81</v>
      </c>
      <c r="BK107" s="220">
        <f>ROUND(I107*H107,2)</f>
        <v>0</v>
      </c>
      <c r="BL107" s="19" t="s">
        <v>140</v>
      </c>
      <c r="BM107" s="219" t="s">
        <v>2253</v>
      </c>
    </row>
    <row r="108" s="2" customFormat="1" ht="44.25" customHeight="1">
      <c r="A108" s="40"/>
      <c r="B108" s="41"/>
      <c r="C108" s="207" t="s">
        <v>134</v>
      </c>
      <c r="D108" s="207" t="s">
        <v>136</v>
      </c>
      <c r="E108" s="208" t="s">
        <v>2254</v>
      </c>
      <c r="F108" s="209" t="s">
        <v>2255</v>
      </c>
      <c r="G108" s="210" t="s">
        <v>211</v>
      </c>
      <c r="H108" s="211">
        <v>1</v>
      </c>
      <c r="I108" s="212"/>
      <c r="J108" s="213">
        <f>ROUND(I108*H108,2)</f>
        <v>0</v>
      </c>
      <c r="K108" s="214"/>
      <c r="L108" s="46"/>
      <c r="M108" s="215" t="s">
        <v>19</v>
      </c>
      <c r="N108" s="216" t="s">
        <v>44</v>
      </c>
      <c r="O108" s="86"/>
      <c r="P108" s="217">
        <f>O108*H108</f>
        <v>0</v>
      </c>
      <c r="Q108" s="217">
        <v>8.0000000000000007E-05</v>
      </c>
      <c r="R108" s="217">
        <f>Q108*H108</f>
        <v>8.0000000000000007E-05</v>
      </c>
      <c r="S108" s="217">
        <v>0</v>
      </c>
      <c r="T108" s="21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9" t="s">
        <v>140</v>
      </c>
      <c r="AT108" s="219" t="s">
        <v>136</v>
      </c>
      <c r="AU108" s="219" t="s">
        <v>83</v>
      </c>
      <c r="AY108" s="19" t="s">
        <v>133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9" t="s">
        <v>81</v>
      </c>
      <c r="BK108" s="220">
        <f>ROUND(I108*H108,2)</f>
        <v>0</v>
      </c>
      <c r="BL108" s="19" t="s">
        <v>140</v>
      </c>
      <c r="BM108" s="219" t="s">
        <v>2256</v>
      </c>
    </row>
    <row r="109" s="2" customFormat="1">
      <c r="A109" s="40"/>
      <c r="B109" s="41"/>
      <c r="C109" s="42"/>
      <c r="D109" s="221" t="s">
        <v>142</v>
      </c>
      <c r="E109" s="42"/>
      <c r="F109" s="222" t="s">
        <v>2257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142</v>
      </c>
      <c r="AU109" s="19" t="s">
        <v>83</v>
      </c>
    </row>
    <row r="110" s="2" customFormat="1" ht="24.15" customHeight="1">
      <c r="A110" s="40"/>
      <c r="B110" s="41"/>
      <c r="C110" s="262" t="s">
        <v>195</v>
      </c>
      <c r="D110" s="262" t="s">
        <v>363</v>
      </c>
      <c r="E110" s="263" t="s">
        <v>2258</v>
      </c>
      <c r="F110" s="264" t="s">
        <v>2259</v>
      </c>
      <c r="G110" s="265" t="s">
        <v>211</v>
      </c>
      <c r="H110" s="266">
        <v>1</v>
      </c>
      <c r="I110" s="267"/>
      <c r="J110" s="268">
        <f>ROUND(I110*H110,2)</f>
        <v>0</v>
      </c>
      <c r="K110" s="269"/>
      <c r="L110" s="270"/>
      <c r="M110" s="271" t="s">
        <v>19</v>
      </c>
      <c r="N110" s="272" t="s">
        <v>44</v>
      </c>
      <c r="O110" s="86"/>
      <c r="P110" s="217">
        <f>O110*H110</f>
        <v>0</v>
      </c>
      <c r="Q110" s="217">
        <v>0.0025000000000000001</v>
      </c>
      <c r="R110" s="217">
        <f>Q110*H110</f>
        <v>0.0025000000000000001</v>
      </c>
      <c r="S110" s="217">
        <v>0</v>
      </c>
      <c r="T110" s="21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9" t="s">
        <v>184</v>
      </c>
      <c r="AT110" s="219" t="s">
        <v>363</v>
      </c>
      <c r="AU110" s="219" t="s">
        <v>83</v>
      </c>
      <c r="AY110" s="19" t="s">
        <v>133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9" t="s">
        <v>81</v>
      </c>
      <c r="BK110" s="220">
        <f>ROUND(I110*H110,2)</f>
        <v>0</v>
      </c>
      <c r="BL110" s="19" t="s">
        <v>140</v>
      </c>
      <c r="BM110" s="219" t="s">
        <v>2260</v>
      </c>
    </row>
    <row r="111" s="2" customFormat="1" ht="24.15" customHeight="1">
      <c r="A111" s="40"/>
      <c r="B111" s="41"/>
      <c r="C111" s="207" t="s">
        <v>201</v>
      </c>
      <c r="D111" s="207" t="s">
        <v>136</v>
      </c>
      <c r="E111" s="208" t="s">
        <v>2261</v>
      </c>
      <c r="F111" s="209" t="s">
        <v>2262</v>
      </c>
      <c r="G111" s="210" t="s">
        <v>217</v>
      </c>
      <c r="H111" s="211">
        <v>8</v>
      </c>
      <c r="I111" s="212"/>
      <c r="J111" s="213">
        <f>ROUND(I111*H111,2)</f>
        <v>0</v>
      </c>
      <c r="K111" s="214"/>
      <c r="L111" s="46"/>
      <c r="M111" s="215" t="s">
        <v>19</v>
      </c>
      <c r="N111" s="216" t="s">
        <v>44</v>
      </c>
      <c r="O111" s="86"/>
      <c r="P111" s="217">
        <f>O111*H111</f>
        <v>0</v>
      </c>
      <c r="Q111" s="217">
        <v>6.0000000000000002E-05</v>
      </c>
      <c r="R111" s="217">
        <f>Q111*H111</f>
        <v>0.00048000000000000001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140</v>
      </c>
      <c r="AT111" s="219" t="s">
        <v>136</v>
      </c>
      <c r="AU111" s="219" t="s">
        <v>83</v>
      </c>
      <c r="AY111" s="19" t="s">
        <v>133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81</v>
      </c>
      <c r="BK111" s="220">
        <f>ROUND(I111*H111,2)</f>
        <v>0</v>
      </c>
      <c r="BL111" s="19" t="s">
        <v>140</v>
      </c>
      <c r="BM111" s="219" t="s">
        <v>2263</v>
      </c>
    </row>
    <row r="112" s="2" customFormat="1">
      <c r="A112" s="40"/>
      <c r="B112" s="41"/>
      <c r="C112" s="42"/>
      <c r="D112" s="221" t="s">
        <v>142</v>
      </c>
      <c r="E112" s="42"/>
      <c r="F112" s="222" t="s">
        <v>2264</v>
      </c>
      <c r="G112" s="42"/>
      <c r="H112" s="42"/>
      <c r="I112" s="223"/>
      <c r="J112" s="42"/>
      <c r="K112" s="42"/>
      <c r="L112" s="46"/>
      <c r="M112" s="224"/>
      <c r="N112" s="22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142</v>
      </c>
      <c r="AU112" s="19" t="s">
        <v>83</v>
      </c>
    </row>
    <row r="113" s="12" customFormat="1" ht="22.8" customHeight="1">
      <c r="A113" s="12"/>
      <c r="B113" s="191"/>
      <c r="C113" s="192"/>
      <c r="D113" s="193" t="s">
        <v>72</v>
      </c>
      <c r="E113" s="205" t="s">
        <v>860</v>
      </c>
      <c r="F113" s="205" t="s">
        <v>861</v>
      </c>
      <c r="G113" s="192"/>
      <c r="H113" s="192"/>
      <c r="I113" s="195"/>
      <c r="J113" s="206">
        <f>BK113</f>
        <v>0</v>
      </c>
      <c r="K113" s="192"/>
      <c r="L113" s="197"/>
      <c r="M113" s="198"/>
      <c r="N113" s="199"/>
      <c r="O113" s="199"/>
      <c r="P113" s="200">
        <f>SUM(P114:P115)</f>
        <v>0</v>
      </c>
      <c r="Q113" s="199"/>
      <c r="R113" s="200">
        <f>SUM(R114:R115)</f>
        <v>0</v>
      </c>
      <c r="S113" s="199"/>
      <c r="T113" s="201">
        <f>SUM(T114:T115)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2" t="s">
        <v>81</v>
      </c>
      <c r="AT113" s="203" t="s">
        <v>72</v>
      </c>
      <c r="AU113" s="203" t="s">
        <v>81</v>
      </c>
      <c r="AY113" s="202" t="s">
        <v>133</v>
      </c>
      <c r="BK113" s="204">
        <f>SUM(BK114:BK115)</f>
        <v>0</v>
      </c>
    </row>
    <row r="114" s="2" customFormat="1" ht="49.05" customHeight="1">
      <c r="A114" s="40"/>
      <c r="B114" s="41"/>
      <c r="C114" s="207" t="s">
        <v>8</v>
      </c>
      <c r="D114" s="207" t="s">
        <v>136</v>
      </c>
      <c r="E114" s="208" t="s">
        <v>2121</v>
      </c>
      <c r="F114" s="209" t="s">
        <v>2122</v>
      </c>
      <c r="G114" s="210" t="s">
        <v>253</v>
      </c>
      <c r="H114" s="211">
        <v>0.012999999999999999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44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140</v>
      </c>
      <c r="AT114" s="219" t="s">
        <v>136</v>
      </c>
      <c r="AU114" s="219" t="s">
        <v>83</v>
      </c>
      <c r="AY114" s="19" t="s">
        <v>133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81</v>
      </c>
      <c r="BK114" s="220">
        <f>ROUND(I114*H114,2)</f>
        <v>0</v>
      </c>
      <c r="BL114" s="19" t="s">
        <v>140</v>
      </c>
      <c r="BM114" s="219" t="s">
        <v>2265</v>
      </c>
    </row>
    <row r="115" s="2" customFormat="1">
      <c r="A115" s="40"/>
      <c r="B115" s="41"/>
      <c r="C115" s="42"/>
      <c r="D115" s="221" t="s">
        <v>142</v>
      </c>
      <c r="E115" s="42"/>
      <c r="F115" s="222" t="s">
        <v>2124</v>
      </c>
      <c r="G115" s="42"/>
      <c r="H115" s="42"/>
      <c r="I115" s="223"/>
      <c r="J115" s="42"/>
      <c r="K115" s="42"/>
      <c r="L115" s="46"/>
      <c r="M115" s="273"/>
      <c r="N115" s="274"/>
      <c r="O115" s="275"/>
      <c r="P115" s="275"/>
      <c r="Q115" s="275"/>
      <c r="R115" s="275"/>
      <c r="S115" s="275"/>
      <c r="T115" s="276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142</v>
      </c>
      <c r="AU115" s="19" t="s">
        <v>83</v>
      </c>
    </row>
    <row r="116" s="2" customFormat="1" ht="6.96" customHeight="1">
      <c r="A116" s="40"/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46"/>
      <c r="M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</sheetData>
  <sheetProtection sheet="1" autoFilter="0" formatColumns="0" formatRows="0" objects="1" scenarios="1" spinCount="100000" saltValue="eeZVYvoZQS+D9moMPihVpi4Va41nkkta2KmGKqBbK1P/3K1E+ifQ7e/7eO7qgq0f3jr/m4Se6q4D3HSKfWbAgQ==" hashValue="EUJmF42vzf+uoemkfnL9SrP+m/DrBz8z8Hda0TFxIhps6E1BAtHDE47i1x/zVNFEsnagt3NEIZiQQ99eBMoSJA==" algorithmName="SHA-512" password="CC35"/>
  <autoFilter ref="C82:K11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4_01/132251102"/>
    <hyperlink ref="F91" r:id="rId2" display="https://podminky.urs.cz/item/CS_URS_2024_01/162651112"/>
    <hyperlink ref="F93" r:id="rId3" display="https://podminky.urs.cz/item/CS_URS_2024_01/171201231"/>
    <hyperlink ref="F96" r:id="rId4" display="https://podminky.urs.cz/item/CS_URS_2024_01/174151101"/>
    <hyperlink ref="F99" r:id="rId5" display="https://podminky.urs.cz/item/CS_URS_2024_01/175151101"/>
    <hyperlink ref="F106" r:id="rId6" display="https://podminky.urs.cz/item/CS_URS_2024_01/871260310"/>
    <hyperlink ref="F109" r:id="rId7" display="https://podminky.urs.cz/item/CS_URS_2024_01/877310430"/>
    <hyperlink ref="F112" r:id="rId8" display="https://podminky.urs.cz/item/CS_URS_2024_01/899722111"/>
    <hyperlink ref="F115" r:id="rId9" display="https://podminky.urs.cz/item/CS_URS_2024_01/998276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Pavel-PC\Pavel</dc:creator>
  <cp:lastModifiedBy>Pavel-PC\Pavel</cp:lastModifiedBy>
  <dcterms:created xsi:type="dcterms:W3CDTF">2024-11-06T06:59:39Z</dcterms:created>
  <dcterms:modified xsi:type="dcterms:W3CDTF">2024-11-06T06:59:51Z</dcterms:modified>
</cp:coreProperties>
</file>